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\на сервер\Лапчевская\Отчетность\"/>
    </mc:Choice>
  </mc:AlternateContent>
  <bookViews>
    <workbookView xWindow="0" yWindow="0" windowWidth="19110" windowHeight="11520" firstSheet="1" activeTab="1"/>
  </bookViews>
  <sheets>
    <sheet name="2017г." sheetId="1" state="hidden" r:id="rId1"/>
    <sheet name="2018" sheetId="2" r:id="rId2"/>
  </sheets>
  <definedNames>
    <definedName name="Z_581E5DCE_8301_4104_A904_D824C9713B98_.wvu.Cols" localSheetId="0" hidden="1">'2017г.'!$A:$A</definedName>
    <definedName name="Z_581E5DCE_8301_4104_A904_D824C9713B98_.wvu.Cols" localSheetId="1" hidden="1">'2018'!$A:$A</definedName>
    <definedName name="Z_581E5DCE_8301_4104_A904_D824C9713B98_.wvu.PrintArea" localSheetId="0" hidden="1">'2017г.'!$A$1:$BD$28</definedName>
    <definedName name="Z_581E5DCE_8301_4104_A904_D824C9713B98_.wvu.Rows" localSheetId="0" hidden="1">'2017г.'!$9:$10</definedName>
    <definedName name="Z_581E5DCE_8301_4104_A904_D824C9713B98_.wvu.Rows" localSheetId="1" hidden="1">'2018'!$9:$10</definedName>
    <definedName name="Z_B60EDDB9_DECD_4A90_B353_AD282E2381D3_.wvu.Cols" localSheetId="0" hidden="1">'2017г.'!$A:$A</definedName>
    <definedName name="Z_B60EDDB9_DECD_4A90_B353_AD282E2381D3_.wvu.Cols" localSheetId="1" hidden="1">'2018'!$A:$A</definedName>
    <definedName name="Z_B60EDDB9_DECD_4A90_B353_AD282E2381D3_.wvu.PrintArea" localSheetId="0" hidden="1">'2017г.'!$A$1:$BD$28</definedName>
    <definedName name="Z_B60EDDB9_DECD_4A90_B353_AD282E2381D3_.wvu.Rows" localSheetId="0" hidden="1">'2017г.'!$9:$10</definedName>
    <definedName name="Z_B60EDDB9_DECD_4A90_B353_AD282E2381D3_.wvu.Rows" localSheetId="1" hidden="1">'2018'!$9:$10</definedName>
    <definedName name="Z_BC6D316B_DAD5_418B_8D84_F656534E82C1_.wvu.Cols" localSheetId="0" hidden="1">'2017г.'!$A:$A</definedName>
    <definedName name="Z_BC6D316B_DAD5_418B_8D84_F656534E82C1_.wvu.Cols" localSheetId="1" hidden="1">'2018'!$A:$A</definedName>
    <definedName name="Z_BC6D316B_DAD5_418B_8D84_F656534E82C1_.wvu.PrintArea" localSheetId="0" hidden="1">'2017г.'!$A$1:$BD$28</definedName>
    <definedName name="Z_BC6D316B_DAD5_418B_8D84_F656534E82C1_.wvu.Rows" localSheetId="0" hidden="1">'2017г.'!$9:$10</definedName>
    <definedName name="Z_BC6D316B_DAD5_418B_8D84_F656534E82C1_.wvu.Rows" localSheetId="1" hidden="1">'2018'!$9:$10</definedName>
    <definedName name="Z_FC496669_5C6B_4266_9CB8_30678E86A5A4_.wvu.Cols" localSheetId="0" hidden="1">'2017г.'!$A:$A</definedName>
    <definedName name="Z_FC496669_5C6B_4266_9CB8_30678E86A5A4_.wvu.Cols" localSheetId="1" hidden="1">'2018'!$A:$A</definedName>
    <definedName name="Z_FC496669_5C6B_4266_9CB8_30678E86A5A4_.wvu.PrintArea" localSheetId="0" hidden="1">'2017г.'!$A$1:$BD$28</definedName>
    <definedName name="Z_FC496669_5C6B_4266_9CB8_30678E86A5A4_.wvu.Rows" localSheetId="0" hidden="1">'2017г.'!$9:$10</definedName>
    <definedName name="Z_FC496669_5C6B_4266_9CB8_30678E86A5A4_.wvu.Rows" localSheetId="1" hidden="1">'2018'!$9:$10</definedName>
    <definedName name="_xlnm.Print_Area" localSheetId="0">'2017г.'!$A$1:$BD$28</definedName>
  </definedNames>
  <calcPr calcId="152511"/>
  <customWorkbookViews>
    <customWorkbookView name="LGNVR - Личное представление" guid="{581E5DCE-8301-4104-A904-D824C9713B98}" mergeInterval="0" personalView="1" xWindow="4" windowWidth="1276" windowHeight="984" activeSheetId="2"/>
    <customWorkbookView name="777 - Личное представление" guid="{FC496669-5C6B-4266-9CB8-30678E86A5A4}" mergeInterval="0" personalView="1" maximized="1" xWindow="-8" yWindow="-8" windowWidth="1936" windowHeight="1056" activeSheetId="2"/>
    <customWorkbookView name="Главный специалист - Личное представление" guid="{B60EDDB9-DECD-4A90-B353-AD282E2381D3}" mergeInterval="0" personalView="1" maximized="1" xWindow="1" yWindow="1" windowWidth="1280" windowHeight="794" activeSheetId="2"/>
    <customWorkbookView name="MSGPH - Личное представление" guid="{BC6D316B-DAD5-418B-8D84-F656534E82C1}" mergeInterval="0" personalView="1" maximized="1" xWindow="-8" yWindow="-8" windowWidth="1382" windowHeight="744" activeSheetId="2"/>
  </customWorkbookViews>
</workbook>
</file>

<file path=xl/calcChain.xml><?xml version="1.0" encoding="utf-8"?>
<calcChain xmlns="http://schemas.openxmlformats.org/spreadsheetml/2006/main">
  <c r="J13" i="2" l="1"/>
  <c r="AS14" i="2" l="1"/>
  <c r="AP14" i="2"/>
  <c r="AQ14" i="2" s="1"/>
  <c r="AJ14" i="2"/>
  <c r="AK14" i="2" s="1"/>
  <c r="AD14" i="2"/>
  <c r="AE14" i="2" s="1"/>
  <c r="X14" i="2"/>
  <c r="Y14" i="2" s="1"/>
  <c r="R14" i="2"/>
  <c r="S14" i="2" s="1"/>
  <c r="N14" i="2"/>
  <c r="O14" i="2" s="1"/>
  <c r="J14" i="2"/>
  <c r="K14" i="2" s="1"/>
  <c r="F14" i="2"/>
  <c r="G14" i="2" s="1"/>
  <c r="AS13" i="2"/>
  <c r="AP13" i="2"/>
  <c r="AQ13" i="2" s="1"/>
  <c r="AJ13" i="2"/>
  <c r="AK13" i="2" s="1"/>
  <c r="AD13" i="2"/>
  <c r="AE13" i="2" s="1"/>
  <c r="X13" i="2"/>
  <c r="Y13" i="2" s="1"/>
  <c r="R13" i="2"/>
  <c r="S13" i="2" s="1"/>
  <c r="N13" i="2"/>
  <c r="O13" i="2" s="1"/>
  <c r="K13" i="2"/>
  <c r="F13" i="2"/>
  <c r="G13" i="2" s="1"/>
  <c r="BA14" i="2" l="1"/>
  <c r="BB14" i="2" s="1"/>
  <c r="BA13" i="2"/>
  <c r="BB13" i="2" s="1"/>
  <c r="BC13" i="2" l="1"/>
  <c r="BC14" i="2"/>
  <c r="AH28" i="1"/>
  <c r="V28" i="1" l="1"/>
  <c r="T28" i="1"/>
  <c r="AA28" i="1" l="1"/>
  <c r="AR28" i="1" l="1"/>
  <c r="AN28" i="1"/>
  <c r="AM28" i="1"/>
  <c r="AL28" i="1"/>
  <c r="AK28" i="1"/>
  <c r="AG28" i="1"/>
  <c r="AI28" i="1" s="1"/>
  <c r="AJ28" i="1" s="1"/>
  <c r="AB28" i="1"/>
  <c r="U28" i="1"/>
  <c r="S28" i="1"/>
  <c r="P28" i="1"/>
  <c r="O28" i="1"/>
  <c r="L28" i="1"/>
  <c r="K28" i="1"/>
  <c r="H28" i="1"/>
  <c r="G28" i="1"/>
  <c r="D28" i="1"/>
  <c r="C28" i="1"/>
  <c r="AR27" i="1"/>
  <c r="AO27" i="1"/>
  <c r="AP27" i="1" s="1"/>
  <c r="AI27" i="1"/>
  <c r="AJ27" i="1" s="1"/>
  <c r="AC27" i="1"/>
  <c r="AD27" i="1" s="1"/>
  <c r="W27" i="1"/>
  <c r="X27" i="1" s="1"/>
  <c r="Q27" i="1"/>
  <c r="R27" i="1" s="1"/>
  <c r="M27" i="1"/>
  <c r="N27" i="1" s="1"/>
  <c r="I27" i="1"/>
  <c r="J27" i="1" s="1"/>
  <c r="E27" i="1"/>
  <c r="F27" i="1" s="1"/>
  <c r="AR26" i="1"/>
  <c r="AO26" i="1"/>
  <c r="AP26" i="1" s="1"/>
  <c r="AI26" i="1"/>
  <c r="AJ26" i="1" s="1"/>
  <c r="AC26" i="1"/>
  <c r="AD26" i="1" s="1"/>
  <c r="W26" i="1"/>
  <c r="X26" i="1" s="1"/>
  <c r="Q26" i="1"/>
  <c r="R26" i="1" s="1"/>
  <c r="M26" i="1"/>
  <c r="N26" i="1" s="1"/>
  <c r="I26" i="1"/>
  <c r="J26" i="1" s="1"/>
  <c r="E26" i="1"/>
  <c r="F26" i="1" s="1"/>
  <c r="AR25" i="1"/>
  <c r="AO25" i="1"/>
  <c r="AP25" i="1" s="1"/>
  <c r="AI25" i="1"/>
  <c r="AJ25" i="1" s="1"/>
  <c r="AC25" i="1"/>
  <c r="AD25" i="1" s="1"/>
  <c r="W25" i="1"/>
  <c r="X25" i="1" s="1"/>
  <c r="Q25" i="1"/>
  <c r="R25" i="1" s="1"/>
  <c r="M25" i="1"/>
  <c r="N25" i="1" s="1"/>
  <c r="I25" i="1"/>
  <c r="J25" i="1" s="1"/>
  <c r="E25" i="1"/>
  <c r="F25" i="1" s="1"/>
  <c r="AR24" i="1"/>
  <c r="AO24" i="1"/>
  <c r="AP24" i="1" s="1"/>
  <c r="AI24" i="1"/>
  <c r="AJ24" i="1" s="1"/>
  <c r="AC24" i="1"/>
  <c r="AD24" i="1" s="1"/>
  <c r="W24" i="1"/>
  <c r="X24" i="1" s="1"/>
  <c r="Q24" i="1"/>
  <c r="R24" i="1" s="1"/>
  <c r="M24" i="1"/>
  <c r="N24" i="1" s="1"/>
  <c r="I24" i="1"/>
  <c r="J24" i="1" s="1"/>
  <c r="E24" i="1"/>
  <c r="F24" i="1" s="1"/>
  <c r="AR23" i="1"/>
  <c r="AO23" i="1"/>
  <c r="AP23" i="1" s="1"/>
  <c r="AI23" i="1"/>
  <c r="AJ23" i="1" s="1"/>
  <c r="AC23" i="1"/>
  <c r="AD23" i="1" s="1"/>
  <c r="W23" i="1"/>
  <c r="X23" i="1" s="1"/>
  <c r="Q23" i="1"/>
  <c r="R23" i="1" s="1"/>
  <c r="M23" i="1"/>
  <c r="N23" i="1" s="1"/>
  <c r="I23" i="1"/>
  <c r="J23" i="1" s="1"/>
  <c r="E23" i="1"/>
  <c r="F23" i="1" s="1"/>
  <c r="AR22" i="1"/>
  <c r="AO22" i="1"/>
  <c r="AP22" i="1" s="1"/>
  <c r="AI22" i="1"/>
  <c r="AJ22" i="1" s="1"/>
  <c r="AC22" i="1"/>
  <c r="AD22" i="1" s="1"/>
  <c r="W22" i="1"/>
  <c r="X22" i="1" s="1"/>
  <c r="Q22" i="1"/>
  <c r="R22" i="1" s="1"/>
  <c r="M22" i="1"/>
  <c r="N22" i="1" s="1"/>
  <c r="I22" i="1"/>
  <c r="J22" i="1" s="1"/>
  <c r="E22" i="1"/>
  <c r="F22" i="1" s="1"/>
  <c r="AR21" i="1"/>
  <c r="AO21" i="1"/>
  <c r="AP21" i="1" s="1"/>
  <c r="AI21" i="1"/>
  <c r="AJ21" i="1" s="1"/>
  <c r="AC21" i="1"/>
  <c r="AD21" i="1" s="1"/>
  <c r="W21" i="1"/>
  <c r="X21" i="1" s="1"/>
  <c r="Q21" i="1"/>
  <c r="R21" i="1" s="1"/>
  <c r="M21" i="1"/>
  <c r="N21" i="1" s="1"/>
  <c r="I21" i="1"/>
  <c r="J21" i="1" s="1"/>
  <c r="E21" i="1"/>
  <c r="F21" i="1" s="1"/>
  <c r="AR20" i="1"/>
  <c r="AO20" i="1"/>
  <c r="AP20" i="1" s="1"/>
  <c r="AI20" i="1"/>
  <c r="AJ20" i="1" s="1"/>
  <c r="AC20" i="1"/>
  <c r="AD20" i="1" s="1"/>
  <c r="W20" i="1"/>
  <c r="X20" i="1" s="1"/>
  <c r="Q20" i="1"/>
  <c r="R20" i="1" s="1"/>
  <c r="M20" i="1"/>
  <c r="N20" i="1" s="1"/>
  <c r="I20" i="1"/>
  <c r="J20" i="1" s="1"/>
  <c r="E20" i="1"/>
  <c r="F20" i="1" s="1"/>
  <c r="AR19" i="1"/>
  <c r="AO19" i="1"/>
  <c r="AP19" i="1" s="1"/>
  <c r="AI19" i="1"/>
  <c r="AJ19" i="1" s="1"/>
  <c r="AC19" i="1"/>
  <c r="AD19" i="1" s="1"/>
  <c r="W19" i="1"/>
  <c r="X19" i="1" s="1"/>
  <c r="Q19" i="1"/>
  <c r="R19" i="1" s="1"/>
  <c r="M19" i="1"/>
  <c r="N19" i="1" s="1"/>
  <c r="I19" i="1"/>
  <c r="J19" i="1" s="1"/>
  <c r="E19" i="1"/>
  <c r="F19" i="1" s="1"/>
  <c r="AR18" i="1"/>
  <c r="AO18" i="1"/>
  <c r="AP18" i="1" s="1"/>
  <c r="AI18" i="1"/>
  <c r="AJ18" i="1" s="1"/>
  <c r="AC18" i="1"/>
  <c r="AD18" i="1" s="1"/>
  <c r="W18" i="1"/>
  <c r="X18" i="1" s="1"/>
  <c r="Q18" i="1"/>
  <c r="R18" i="1" s="1"/>
  <c r="M18" i="1"/>
  <c r="N18" i="1" s="1"/>
  <c r="I18" i="1"/>
  <c r="J18" i="1" s="1"/>
  <c r="E18" i="1"/>
  <c r="F18" i="1" s="1"/>
  <c r="AR17" i="1"/>
  <c r="AO17" i="1"/>
  <c r="AP17" i="1" s="1"/>
  <c r="AI17" i="1"/>
  <c r="AJ17" i="1" s="1"/>
  <c r="AC17" i="1"/>
  <c r="AD17" i="1" s="1"/>
  <c r="W17" i="1"/>
  <c r="X17" i="1" s="1"/>
  <c r="Q17" i="1"/>
  <c r="R17" i="1" s="1"/>
  <c r="M17" i="1"/>
  <c r="N17" i="1" s="1"/>
  <c r="I17" i="1"/>
  <c r="J17" i="1" s="1"/>
  <c r="E17" i="1"/>
  <c r="F17" i="1" s="1"/>
  <c r="AR16" i="1"/>
  <c r="AO16" i="1"/>
  <c r="AP16" i="1" s="1"/>
  <c r="AI16" i="1"/>
  <c r="AJ16" i="1" s="1"/>
  <c r="AC16" i="1"/>
  <c r="AD16" i="1" s="1"/>
  <c r="W16" i="1"/>
  <c r="X16" i="1" s="1"/>
  <c r="Q16" i="1"/>
  <c r="R16" i="1" s="1"/>
  <c r="M16" i="1"/>
  <c r="N16" i="1" s="1"/>
  <c r="I16" i="1"/>
  <c r="J16" i="1" s="1"/>
  <c r="E16" i="1"/>
  <c r="F16" i="1" s="1"/>
  <c r="AR15" i="1"/>
  <c r="AO15" i="1"/>
  <c r="AP15" i="1" s="1"/>
  <c r="AI15" i="1"/>
  <c r="AJ15" i="1" s="1"/>
  <c r="AC15" i="1"/>
  <c r="AD15" i="1" s="1"/>
  <c r="W15" i="1"/>
  <c r="X15" i="1" s="1"/>
  <c r="Q15" i="1"/>
  <c r="R15" i="1" s="1"/>
  <c r="M15" i="1"/>
  <c r="N15" i="1" s="1"/>
  <c r="I15" i="1"/>
  <c r="J15" i="1" s="1"/>
  <c r="E15" i="1"/>
  <c r="F15" i="1" s="1"/>
  <c r="AR14" i="1"/>
  <c r="AO14" i="1"/>
  <c r="AP14" i="1" s="1"/>
  <c r="AI14" i="1"/>
  <c r="AJ14" i="1" s="1"/>
  <c r="AC14" i="1"/>
  <c r="AD14" i="1" s="1"/>
  <c r="W14" i="1"/>
  <c r="X14" i="1" s="1"/>
  <c r="Q14" i="1"/>
  <c r="R14" i="1" s="1"/>
  <c r="M14" i="1"/>
  <c r="N14" i="1" s="1"/>
  <c r="I14" i="1"/>
  <c r="J14" i="1" s="1"/>
  <c r="E14" i="1"/>
  <c r="F14" i="1" s="1"/>
  <c r="AR13" i="1"/>
  <c r="AO13" i="1"/>
  <c r="AP13" i="1" s="1"/>
  <c r="AI13" i="1"/>
  <c r="AJ13" i="1" s="1"/>
  <c r="AC13" i="1"/>
  <c r="AD13" i="1" s="1"/>
  <c r="W13" i="1"/>
  <c r="X13" i="1" s="1"/>
  <c r="Q13" i="1"/>
  <c r="R13" i="1" s="1"/>
  <c r="M13" i="1"/>
  <c r="N13" i="1" s="1"/>
  <c r="I13" i="1"/>
  <c r="J13" i="1" s="1"/>
  <c r="E13" i="1"/>
  <c r="F13" i="1" s="1"/>
  <c r="W28" i="1" l="1"/>
  <c r="X28" i="1" s="1"/>
  <c r="AO28" i="1"/>
  <c r="AP28" i="1" s="1"/>
  <c r="AC28" i="1"/>
  <c r="AD28" i="1" s="1"/>
  <c r="Q28" i="1"/>
  <c r="R28" i="1" s="1"/>
  <c r="AZ25" i="1"/>
  <c r="BA25" i="1" s="1"/>
  <c r="AZ18" i="1"/>
  <c r="BA18" i="1" s="1"/>
  <c r="M28" i="1"/>
  <c r="N28" i="1" s="1"/>
  <c r="AZ24" i="1"/>
  <c r="BA24" i="1" s="1"/>
  <c r="AZ22" i="1"/>
  <c r="BA22" i="1" s="1"/>
  <c r="AZ20" i="1"/>
  <c r="BB20" i="1" s="1"/>
  <c r="AZ17" i="1"/>
  <c r="BB17" i="1" s="1"/>
  <c r="I28" i="1"/>
  <c r="J28" i="1" s="1"/>
  <c r="AZ15" i="1"/>
  <c r="BB15" i="1" s="1"/>
  <c r="AZ19" i="1"/>
  <c r="BB19" i="1" s="1"/>
  <c r="AZ21" i="1"/>
  <c r="BA21" i="1" s="1"/>
  <c r="AZ23" i="1"/>
  <c r="BA23" i="1" s="1"/>
  <c r="AZ13" i="1"/>
  <c r="BB13" i="1" s="1"/>
  <c r="AZ26" i="1"/>
  <c r="BA26" i="1" s="1"/>
  <c r="AZ14" i="1"/>
  <c r="BA14" i="1" s="1"/>
  <c r="AZ16" i="1"/>
  <c r="E28" i="1"/>
  <c r="F28" i="1" s="1"/>
  <c r="AZ27" i="1"/>
  <c r="BB16" i="1" l="1"/>
  <c r="BA16" i="1"/>
  <c r="BB25" i="1"/>
  <c r="BB24" i="1"/>
  <c r="BB18" i="1"/>
  <c r="BB26" i="1"/>
  <c r="BB22" i="1"/>
  <c r="BA20" i="1"/>
  <c r="BA19" i="1"/>
  <c r="BA17" i="1"/>
  <c r="BB21" i="1"/>
  <c r="BB23" i="1"/>
  <c r="BA15" i="1"/>
  <c r="AZ28" i="1"/>
  <c r="BA28" i="1" s="1"/>
  <c r="BA13" i="1"/>
  <c r="BB14" i="1"/>
  <c r="BB27" i="1"/>
  <c r="BA27" i="1"/>
  <c r="BB28" i="1" l="1"/>
</calcChain>
</file>

<file path=xl/sharedStrings.xml><?xml version="1.0" encoding="utf-8"?>
<sst xmlns="http://schemas.openxmlformats.org/spreadsheetml/2006/main" count="316" uniqueCount="132">
  <si>
    <t>№ п/п</t>
  </si>
  <si>
    <t>Наименование муниципальных образований</t>
  </si>
  <si>
    <t>Качество финансового планирования</t>
  </si>
  <si>
    <t>Качество исполнения бюджета</t>
  </si>
  <si>
    <t>Степень прозрачности бюджетного процесса</t>
  </si>
  <si>
    <t>Доходы</t>
  </si>
  <si>
    <t>расходы</t>
  </si>
  <si>
    <t>Бюджет</t>
  </si>
  <si>
    <t>отчет</t>
  </si>
  <si>
    <t>сайт</t>
  </si>
  <si>
    <t xml:space="preserve">публичные слушания </t>
  </si>
  <si>
    <t xml:space="preserve">изучение мнения населения     </t>
  </si>
  <si>
    <t>среднеарифметическое значение оценки качества</t>
  </si>
  <si>
    <t>Максимальное значение оценки качества</t>
  </si>
  <si>
    <t>Минимальное значение оценки качества</t>
  </si>
  <si>
    <t>Степень качества управления муниципальными финансами</t>
  </si>
  <si>
    <t>первоначально утвержденный план по доходам  (без учета безв.)</t>
  </si>
  <si>
    <t>Уточненный объем доходов (без учета беззвозмездных)</t>
  </si>
  <si>
    <t>Отношение доходов бюджета поселения, без учета безвозмездных к первоначально утвержденным доходам бюджета поселения, без учета безвозмездных (удельный вес)</t>
  </si>
  <si>
    <t xml:space="preserve">Оценка </t>
  </si>
  <si>
    <t>Оценка</t>
  </si>
  <si>
    <t>Исполнение бюджета поселения по расходам (без учета субвенций из краевого и федерального бюджетов) к уточненным бюджетным назначениям</t>
  </si>
  <si>
    <t>Утверждение бюджета на очередной финансовый год и плановый период</t>
  </si>
  <si>
    <t>Объем фактически полученных за отчетный период межбюджетных трансфертов из других бюджетов бюджетной системы, рассчитываемый в соответствии п. 4 ст. 136 БК РФ бюджета i-го поселения</t>
  </si>
  <si>
    <t>Объем фактически полученных собственных доходов (без учета субвенций) бюджета i-го поселения</t>
  </si>
  <si>
    <t>Доля межбюджетных трансфертов из других бюджетов бюджетной системы, определяемая в соответствии с пунктом 4 статьи 136 Бюджетного кодекса Российской Федерации</t>
  </si>
  <si>
    <t>Фактические поступления по налоговым и неналоговым доходам в отчетном финансовом году в бюджет i-го поселения</t>
  </si>
  <si>
    <t>Фактические поступления по налоговым и неналоговым доходам в году предшествующем отчетному финансовому году в бюджет i-го поселения</t>
  </si>
  <si>
    <t>Динамика поступлений по налоговым и неналоговым доходам поселения</t>
  </si>
  <si>
    <t>Своевременность и качество предоставления бюджетной отчетности в Комитет по финансам</t>
  </si>
  <si>
    <t xml:space="preserve">Размещение нормативных правовых актов на офиц. сайте     </t>
  </si>
  <si>
    <t xml:space="preserve">Проведение публичных слушаний по проекту бюджета муниципального образования и проекту отчета об исполнении бюджета муниципального образования в соответствии с установленным порядком           </t>
  </si>
  <si>
    <t>Проведение внешней проверки годового отчета об исполнении местного бюджета уполномоченныморганом</t>
  </si>
  <si>
    <t>5=4/3</t>
  </si>
  <si>
    <t>Сельское поселения</t>
  </si>
  <si>
    <t>13=11/12</t>
  </si>
  <si>
    <t>да</t>
  </si>
  <si>
    <t>0</t>
  </si>
  <si>
    <t>1</t>
  </si>
  <si>
    <t>размещено</t>
  </si>
  <si>
    <t>нет</t>
  </si>
  <si>
    <t>сельское поселение "Альбитуйское"</t>
  </si>
  <si>
    <t>сельское поселение "Архангельское"</t>
  </si>
  <si>
    <t>сельское поселение "Байхорское"</t>
  </si>
  <si>
    <t>сельское поселение "Большереченское"</t>
  </si>
  <si>
    <t>сельское поселение "Верхнешергольджинское"</t>
  </si>
  <si>
    <t>сельское поселение "Жиндойское"</t>
  </si>
  <si>
    <t>сельское поселение "Захаровское"</t>
  </si>
  <si>
    <t>сельское поселение "Конкинское"</t>
  </si>
  <si>
    <t>сельское поселение "Коротковское"</t>
  </si>
  <si>
    <t>сельское поселение "Красночикойское"</t>
  </si>
  <si>
    <t>сельское поселение "Малоархангельское"</t>
  </si>
  <si>
    <t>сельское поселение "Мензинское"</t>
  </si>
  <si>
    <t>сельское поселение "Урлукское"</t>
  </si>
  <si>
    <t>сельское поселение "Черемховское"</t>
  </si>
  <si>
    <t>сельское поселение "Шимбиликское"</t>
  </si>
  <si>
    <t>Всего по сельским поселениям</t>
  </si>
  <si>
    <t>Размер дефицита бюджета с.п.</t>
  </si>
  <si>
    <t>Объем  доходов бюджета  поступивших   в отчетном финансовом году</t>
  </si>
  <si>
    <t>Отношение дефицита бюджета с.п. к сумме   поступивших доходов бюджета поселения</t>
  </si>
  <si>
    <t>Доходы с.п.учитываемые при сбалансированности бюджетов с.п. в первоначально утвержденном бюджете (нал. и неналог., дот на выравн.)</t>
  </si>
  <si>
    <t>расходы но первоначальные расх. обязат-ва с.п. (з.п.,коммун услуги)</t>
  </si>
  <si>
    <t>Обеспечение сбалансированности бюджетов по первоначально утвержд. Бюджету)</t>
  </si>
  <si>
    <t xml:space="preserve">Объем просроченной кредиторской задолженности </t>
  </si>
  <si>
    <t>Объем расходов бюджета с.п.</t>
  </si>
  <si>
    <t>доля просроченной кредитоской задолженности в объеме расходов бюджета с.п.</t>
  </si>
  <si>
    <t>оценка</t>
  </si>
  <si>
    <t>17=15/16</t>
  </si>
  <si>
    <t>Первоначально утвержденный объем расходов бюджета с.п. (без учета расходов поступивших  из фед.краев. бюджета)</t>
  </si>
  <si>
    <t>Объем доходов бюджета с.п.(без учета доходов, поступивших  из фед. краев. Бюджета)</t>
  </si>
  <si>
    <t>Первоначально утвержденный объем доходов  бюджета с.п. (без учета доходов поступивших  из фед.краев. бюджета)</t>
  </si>
  <si>
    <t xml:space="preserve">Заблокированные счета бюджета с.п. на 01 число квартала отч. г. </t>
  </si>
  <si>
    <t>Отклонение объема расходов бюдж.с.п. в 4кв. от ср. объема расходов за 1-3 кв.(без учета субв.и иных мбт, имеющих целевое назн. Из местн,краев,федер бюджетов)</t>
  </si>
  <si>
    <t xml:space="preserve">да 14.03 </t>
  </si>
  <si>
    <t>19=7/8</t>
  </si>
  <si>
    <t>23=((19-20)-(21-22))/19</t>
  </si>
  <si>
    <t>29=27/28</t>
  </si>
  <si>
    <t>41=40/(1,1*(37+38+39)/3)</t>
  </si>
  <si>
    <t>44=1-(43/12)</t>
  </si>
  <si>
    <t xml:space="preserve">фактически произведенные  расходы (без учета субвенций из краевого и федерального бюджетов) </t>
  </si>
  <si>
    <t>35=33/34</t>
  </si>
  <si>
    <t>*</t>
  </si>
  <si>
    <t>кассовые расх за 1 кв. 2017г.</t>
  </si>
  <si>
    <t>кассовые расх за 2 кв. 2017г.</t>
  </si>
  <si>
    <t>кассовые расх за 3 кв. 2017г.</t>
  </si>
  <si>
    <t>кассовые расх за 4 кв. 2017г.</t>
  </si>
  <si>
    <t xml:space="preserve"> количество месяцев в отч. фин. году, за которые бюджетная отчетность представлена позже установленного срока</t>
  </si>
  <si>
    <t>да01.03.2018</t>
  </si>
  <si>
    <t xml:space="preserve">да 26.02.2018 </t>
  </si>
  <si>
    <t>да 20.02.2018</t>
  </si>
  <si>
    <t>да19.02.2018</t>
  </si>
  <si>
    <t xml:space="preserve">да 27.02.2018 </t>
  </si>
  <si>
    <t>да15.02.2018</t>
  </si>
  <si>
    <t>да 05.03.2018</t>
  </si>
  <si>
    <t xml:space="preserve">да  13.02.2018 </t>
  </si>
  <si>
    <t>да 06.03.2018</t>
  </si>
  <si>
    <t>да 02.03.2018</t>
  </si>
  <si>
    <t>да 28.02.2018</t>
  </si>
  <si>
    <t>да 14.02.2018</t>
  </si>
  <si>
    <t>Оценка качества управления муниципальными финансами в сельских поселениях  Красночикойского района за 2017 год</t>
  </si>
  <si>
    <t>0,66</t>
  </si>
  <si>
    <t>Оценка качества управления муниципальными финансами в сельских поселениях  муниципального района "Тунгиро-Олёкминский район" за 2019 год</t>
  </si>
  <si>
    <t>Первоначально утвержденный план по доходам  (без учета безвозмездных поступлений)</t>
  </si>
  <si>
    <t>Уточненный объем доходов (без учета безвозмездных поступлений)</t>
  </si>
  <si>
    <t>Отношение доходов бюджета поселения, без учета безвозмездных поступлений к первоначально утвержденным доходам (удельный вес)</t>
  </si>
  <si>
    <t>Размер дефицита бюджета СП</t>
  </si>
  <si>
    <t>Отношение дефицита бюджета СП к сумме   поступивших доходов бюджета поселения</t>
  </si>
  <si>
    <t>Доходы СП учитываемые при сбалансированности бюджетов СП в первоначально утвержденном бюджете (нал. и неналог., дот на выравн.)</t>
  </si>
  <si>
    <t>Расходы на первоначальные расх. обязат-ва СП (з.п.,коммун услуги)</t>
  </si>
  <si>
    <t>Обеспечение сбалансированности бюджетов по первоначально утвержд. бюджету)</t>
  </si>
  <si>
    <t>Объем расходов бюджета СП</t>
  </si>
  <si>
    <t>Доля просроченной кредитоской задолженности в объеме расходов бюджета СП</t>
  </si>
  <si>
    <t xml:space="preserve">Фактически произведенные  расходы (без учета субвенций из краевого и федерального бюджетов) </t>
  </si>
  <si>
    <t>Первоначально утвержденный объем расходов бюджета СП (без учета расходов поступивших  из фед.краев. бюджета)</t>
  </si>
  <si>
    <t>Объем доходов бюджета СП (без учета доходов, поступивших  из фед. краев. Бюджета)</t>
  </si>
  <si>
    <t>Первоначально утвержденный объем доходов  бюджета СП (без учета доходов поступивших  из фед.краев. бюджета)</t>
  </si>
  <si>
    <t>29=27/29</t>
  </si>
  <si>
    <t>35=33/35</t>
  </si>
  <si>
    <t>Кассовые расходы за 1 квартал 2019г.</t>
  </si>
  <si>
    <t>Кассовые расходы за 2 квартал 2019г.</t>
  </si>
  <si>
    <t>Кассовые расходы за 3 квартал 2019г.</t>
  </si>
  <si>
    <t>Кассовые расходы за 4 квартал 2019г.</t>
  </si>
  <si>
    <t>Отклонение объема расходов бюджета СП в 4 квартале от среднего объема расходов за 1-3 квартала (без учета субв.и иных МБТ, имеющих целевое назн. Из местн,краев,федер бюджетов)</t>
  </si>
  <si>
    <t xml:space="preserve"> Количество месяцев в отчетном финансовом году, за которые бюджетная отчетность представлена позже установленного срока</t>
  </si>
  <si>
    <t>Средне-арифметическое значение оценки качества</t>
  </si>
  <si>
    <t>1.</t>
  </si>
  <si>
    <t>2.</t>
  </si>
  <si>
    <t>"Тупикское"</t>
  </si>
  <si>
    <t>"Зареченское"</t>
  </si>
  <si>
    <t>Тупик в/у</t>
  </si>
  <si>
    <t>Заречное в/у</t>
  </si>
  <si>
    <t xml:space="preserve">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</si>
</sst>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#,##0.000"/>
    <numFmt numFmtId="167" formatCode="0.000"/>
    <numFmt numFmtId="168" formatCode="###\ ###\ ###\ ###\ ##0.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MS Sans Serif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4" tint="-0.249977111117893"/>
      <name val="Calibri"/>
      <family val="2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243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3" borderId="6" xfId="0" applyFill="1" applyBorder="1" applyAlignment="1">
      <alignment horizontal="center" wrapText="1"/>
    </xf>
    <xf numFmtId="0" fontId="0" fillId="0" borderId="6" xfId="0" applyBorder="1" applyAlignment="1">
      <alignment vertical="center"/>
    </xf>
    <xf numFmtId="0" fontId="7" fillId="0" borderId="6" xfId="0" applyFont="1" applyBorder="1"/>
    <xf numFmtId="0" fontId="3" fillId="0" borderId="6" xfId="0" applyFont="1" applyBorder="1"/>
    <xf numFmtId="0" fontId="7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7" fillId="3" borderId="6" xfId="0" applyFont="1" applyFill="1" applyBorder="1"/>
    <xf numFmtId="164" fontId="7" fillId="2" borderId="6" xfId="0" applyNumberFormat="1" applyFont="1" applyFill="1" applyBorder="1"/>
    <xf numFmtId="0" fontId="7" fillId="0" borderId="0" xfId="0" applyFont="1"/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49" fontId="0" fillId="4" borderId="6" xfId="0" applyNumberFormat="1" applyFill="1" applyBorder="1"/>
    <xf numFmtId="164" fontId="0" fillId="4" borderId="6" xfId="0" applyNumberFormat="1" applyFill="1" applyBorder="1"/>
    <xf numFmtId="165" fontId="0" fillId="0" borderId="6" xfId="0" applyNumberFormat="1" applyBorder="1"/>
    <xf numFmtId="165" fontId="0" fillId="3" borderId="6" xfId="0" applyNumberFormat="1" applyFill="1" applyBorder="1"/>
    <xf numFmtId="164" fontId="8" fillId="3" borderId="6" xfId="0" applyNumberFormat="1" applyFont="1" applyFill="1" applyBorder="1" applyProtection="1">
      <protection hidden="1"/>
    </xf>
    <xf numFmtId="2" fontId="8" fillId="3" borderId="6" xfId="0" applyNumberFormat="1" applyFont="1" applyFill="1" applyBorder="1" applyProtection="1">
      <protection hidden="1"/>
    </xf>
    <xf numFmtId="166" fontId="0" fillId="0" borderId="6" xfId="0" applyNumberFormat="1" applyBorder="1"/>
    <xf numFmtId="49" fontId="0" fillId="0" borderId="6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2" fontId="0" fillId="0" borderId="6" xfId="0" applyNumberFormat="1" applyBorder="1"/>
    <xf numFmtId="0" fontId="3" fillId="0" borderId="0" xfId="0" applyFont="1"/>
    <xf numFmtId="165" fontId="0" fillId="0" borderId="0" xfId="0" applyNumberFormat="1"/>
    <xf numFmtId="165" fontId="0" fillId="3" borderId="0" xfId="0" applyNumberFormat="1" applyFill="1"/>
    <xf numFmtId="0" fontId="9" fillId="0" borderId="6" xfId="0" applyFont="1" applyBorder="1"/>
    <xf numFmtId="0" fontId="10" fillId="0" borderId="6" xfId="0" applyFont="1" applyBorder="1"/>
    <xf numFmtId="0" fontId="3" fillId="5" borderId="6" xfId="0" applyFont="1" applyFill="1" applyBorder="1" applyAlignment="1">
      <alignment horizontal="center" wrapText="1"/>
    </xf>
    <xf numFmtId="0" fontId="0" fillId="5" borderId="6" xfId="0" applyFill="1" applyBorder="1"/>
    <xf numFmtId="0" fontId="3" fillId="5" borderId="6" xfId="0" applyFont="1" applyFill="1" applyBorder="1" applyAlignment="1">
      <alignment horizontal="center"/>
    </xf>
    <xf numFmtId="167" fontId="8" fillId="5" borderId="6" xfId="0" applyNumberFormat="1" applyFont="1" applyFill="1" applyBorder="1" applyProtection="1">
      <protection hidden="1"/>
    </xf>
    <xf numFmtId="0" fontId="7" fillId="5" borderId="6" xfId="0" applyFont="1" applyFill="1" applyBorder="1"/>
    <xf numFmtId="165" fontId="0" fillId="5" borderId="6" xfId="0" applyNumberFormat="1" applyFill="1" applyBorder="1"/>
    <xf numFmtId="0" fontId="0" fillId="5" borderId="6" xfId="0" applyFill="1" applyBorder="1" applyAlignment="1">
      <alignment horizontal="center" wrapText="1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49" fontId="0" fillId="5" borderId="6" xfId="0" applyNumberFormat="1" applyFill="1" applyBorder="1"/>
    <xf numFmtId="49" fontId="0" fillId="5" borderId="6" xfId="0" applyNumberFormat="1" applyFill="1" applyBorder="1" applyAlignment="1">
      <alignment horizontal="right"/>
    </xf>
    <xf numFmtId="0" fontId="4" fillId="5" borderId="2" xfId="0" applyFont="1" applyFill="1" applyBorder="1" applyAlignment="1">
      <alignment vertical="center" wrapText="1"/>
    </xf>
    <xf numFmtId="3" fontId="0" fillId="5" borderId="6" xfId="0" applyNumberFormat="1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2" fontId="13" fillId="3" borderId="6" xfId="2" applyNumberFormat="1" applyFont="1" applyFill="1" applyBorder="1" applyProtection="1">
      <protection hidden="1"/>
    </xf>
    <xf numFmtId="0" fontId="3" fillId="6" borderId="6" xfId="0" applyFont="1" applyFill="1" applyBorder="1"/>
    <xf numFmtId="0" fontId="0" fillId="6" borderId="6" xfId="0" applyFill="1" applyBorder="1"/>
    <xf numFmtId="166" fontId="0" fillId="7" borderId="6" xfId="0" applyNumberFormat="1" applyFill="1" applyBorder="1"/>
    <xf numFmtId="167" fontId="8" fillId="3" borderId="6" xfId="0" applyNumberFormat="1" applyFont="1" applyFill="1" applyBorder="1" applyProtection="1">
      <protection hidden="1"/>
    </xf>
    <xf numFmtId="0" fontId="7" fillId="0" borderId="6" xfId="0" applyFont="1" applyBorder="1" applyAlignment="1">
      <alignment wrapText="1"/>
    </xf>
    <xf numFmtId="0" fontId="0" fillId="3" borderId="8" xfId="0" applyFill="1" applyBorder="1" applyAlignment="1">
      <alignment horizontal="center" vertical="center" wrapText="1"/>
    </xf>
    <xf numFmtId="2" fontId="0" fillId="5" borderId="6" xfId="0" applyNumberFormat="1" applyFill="1" applyBorder="1" applyAlignment="1">
      <alignment horizontal="right" wrapText="1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2" fontId="0" fillId="3" borderId="6" xfId="0" applyNumberFormat="1" applyFill="1" applyBorder="1" applyAlignment="1">
      <alignment horizontal="right" wrapText="1"/>
    </xf>
    <xf numFmtId="0" fontId="15" fillId="3" borderId="6" xfId="0" applyFont="1" applyFill="1" applyBorder="1" applyAlignment="1">
      <alignment horizontal="center" wrapText="1"/>
    </xf>
    <xf numFmtId="0" fontId="16" fillId="0" borderId="6" xfId="0" applyFont="1" applyBorder="1"/>
    <xf numFmtId="0" fontId="5" fillId="5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3" borderId="7" xfId="0" applyFill="1" applyBorder="1" applyAlignment="1">
      <alignment horizontal="center" vertical="center" wrapText="1"/>
    </xf>
    <xf numFmtId="4" fontId="0" fillId="0" borderId="6" xfId="0" applyNumberFormat="1" applyBorder="1"/>
    <xf numFmtId="0" fontId="10" fillId="3" borderId="6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6" xfId="0" applyFont="1" applyBorder="1"/>
    <xf numFmtId="0" fontId="18" fillId="0" borderId="6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18" fillId="0" borderId="0" xfId="0" applyFont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5" borderId="2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vertical="center"/>
    </xf>
    <xf numFmtId="0" fontId="18" fillId="8" borderId="6" xfId="0" applyFont="1" applyFill="1" applyBorder="1" applyAlignment="1">
      <alignment horizontal="center" vertical="center"/>
    </xf>
    <xf numFmtId="2" fontId="13" fillId="3" borderId="6" xfId="2" applyNumberFormat="1" applyFont="1" applyFill="1" applyBorder="1" applyAlignment="1" applyProtection="1">
      <alignment horizontal="center" vertical="center"/>
      <protection hidden="1"/>
    </xf>
    <xf numFmtId="164" fontId="6" fillId="3" borderId="6" xfId="0" applyNumberFormat="1" applyFont="1" applyFill="1" applyBorder="1" applyAlignment="1" applyProtection="1">
      <alignment horizontal="center" vertical="center"/>
      <protection hidden="1"/>
    </xf>
    <xf numFmtId="2" fontId="6" fillId="3" borderId="6" xfId="0" applyNumberFormat="1" applyFont="1" applyFill="1" applyBorder="1" applyAlignment="1" applyProtection="1">
      <alignment horizontal="center" vertical="center"/>
      <protection hidden="1"/>
    </xf>
    <xf numFmtId="167" fontId="6" fillId="5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9" fontId="18" fillId="4" borderId="6" xfId="0" applyNumberFormat="1" applyFont="1" applyFill="1" applyBorder="1" applyAlignment="1">
      <alignment horizontal="center" vertical="center"/>
    </xf>
    <xf numFmtId="49" fontId="18" fillId="5" borderId="6" xfId="0" applyNumberFormat="1" applyFont="1" applyFill="1" applyBorder="1" applyAlignment="1">
      <alignment horizontal="center" vertical="center"/>
    </xf>
    <xf numFmtId="164" fontId="18" fillId="4" borderId="6" xfId="0" applyNumberFormat="1" applyFont="1" applyFill="1" applyBorder="1" applyAlignment="1">
      <alignment horizontal="center" vertical="center"/>
    </xf>
    <xf numFmtId="164" fontId="18" fillId="8" borderId="6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166" fontId="4" fillId="7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168" fontId="13" fillId="0" borderId="6" xfId="0" applyNumberFormat="1" applyFont="1" applyBorder="1" applyAlignment="1">
      <alignment horizontal="center" vertical="center" wrapText="1"/>
    </xf>
    <xf numFmtId="2" fontId="4" fillId="5" borderId="6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3" fontId="4" fillId="5" borderId="6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5" fillId="5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7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9" fillId="3" borderId="2" xfId="0" applyFont="1" applyFill="1" applyBorder="1" applyAlignment="1" applyProtection="1">
      <alignment horizontal="center" vertical="center" wrapText="1"/>
      <protection hidden="1"/>
    </xf>
    <xf numFmtId="0" fontId="19" fillId="3" borderId="7" xfId="0" applyFont="1" applyFill="1" applyBorder="1" applyAlignment="1" applyProtection="1">
      <alignment horizontal="center" vertical="center" wrapText="1"/>
      <protection hidden="1"/>
    </xf>
    <xf numFmtId="0" fontId="19" fillId="3" borderId="8" xfId="0" applyFont="1" applyFill="1" applyBorder="1" applyAlignment="1" applyProtection="1">
      <alignment horizontal="center" vertical="center" wrapText="1"/>
      <protection hidden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/>
    <xf numFmtId="0" fontId="5" fillId="0" borderId="5" xfId="0" applyFont="1" applyBorder="1"/>
    <xf numFmtId="0" fontId="5" fillId="3" borderId="2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2" fontId="4" fillId="3" borderId="6" xfId="0" applyNumberFormat="1" applyFont="1" applyFill="1" applyBorder="1" applyAlignment="1">
      <alignment horizontal="center" vertical="center"/>
    </xf>
    <xf numFmtId="168" fontId="4" fillId="3" borderId="6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_own-reg-rev" xfId="1"/>
    <cellStyle name="Обычный" xfId="0" builtinId="0"/>
    <cellStyle name="Обычный_Лист2" xfId="2"/>
  </cellStyles>
  <dxfs count="0"/>
  <tableStyles count="0" defaultTableStyle="TableStyleMedium9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4.xml"/><Relationship Id="rId33" Type="http://schemas.openxmlformats.org/officeDocument/2006/relationships/revisionLog" Target="revisionLog3.xml"/><Relationship Id="rId29" Type="http://schemas.openxmlformats.org/officeDocument/2006/relationships/revisionLog" Target="revisionLog20.xml"/><Relationship Id="rId32" Type="http://schemas.openxmlformats.org/officeDocument/2006/relationships/revisionLog" Target="revisionLog2.xml"/><Relationship Id="rId31" Type="http://schemas.openxmlformats.org/officeDocument/2006/relationships/revisionLog" Target="revisionLog1.xml"/><Relationship Id="rId30" Type="http://schemas.openxmlformats.org/officeDocument/2006/relationships/revisionLog" Target="revisionLog21.xml"/><Relationship Id="rId35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6290078-3033-4C64-8AB4-249CCAFD1CEC}" diskRevisions="1" revisionId="587" version="35">
  <header guid="{2026128B-D6C1-4A53-B032-A73D7CA173BF}" dateTime="2020-05-19T11:55:10" maxSheetId="3" userName="LGNVR" r:id="rId29" minRId="458" maxRId="491">
    <sheetIdMap count="2">
      <sheetId val="1"/>
      <sheetId val="2"/>
    </sheetIdMap>
  </header>
  <header guid="{84D7CA05-2B26-48A0-B7B0-4D1F8E1C8324}" dateTime="2020-05-19T13:47:11" maxSheetId="3" userName="LGNVR" r:id="rId30" minRId="497" maxRId="523">
    <sheetIdMap count="2">
      <sheetId val="1"/>
      <sheetId val="2"/>
    </sheetIdMap>
  </header>
  <header guid="{BD80012A-E84A-46E4-AECD-3F8D76B91C49}" dateTime="2020-05-19T15:49:11" maxSheetId="3" userName="LGNVR" r:id="rId31" minRId="524" maxRId="543">
    <sheetIdMap count="2">
      <sheetId val="1"/>
      <sheetId val="2"/>
    </sheetIdMap>
  </header>
  <header guid="{273E1246-E442-45CF-AE7C-61E7CFB24666}" dateTime="2020-05-20T11:34:30" maxSheetId="3" userName="LGNVR" r:id="rId32" minRId="544" maxRId="568">
    <sheetIdMap count="2">
      <sheetId val="1"/>
      <sheetId val="2"/>
    </sheetIdMap>
  </header>
  <header guid="{6F5FC865-2F11-41E3-8F65-60CBA6C3344C}" dateTime="2020-05-20T13:11:56" maxSheetId="3" userName="MSGPH" r:id="rId33" minRId="569" maxRId="571">
    <sheetIdMap count="2">
      <sheetId val="1"/>
      <sheetId val="2"/>
    </sheetIdMap>
  </header>
  <header guid="{1640C298-DF8C-4881-A647-61216EC72932}" dateTime="2020-05-20T13:13:38" maxSheetId="3" userName="MSGPH" r:id="rId34" minRId="577" maxRId="578">
    <sheetIdMap count="2">
      <sheetId val="1"/>
      <sheetId val="2"/>
    </sheetIdMap>
  </header>
  <header guid="{D6290078-3033-4C64-8AB4-249CCAFD1CEC}" dateTime="2020-05-20T15:13:46" maxSheetId="3" userName="LGNVR" r:id="rId35" minRId="579" maxRId="58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13:BD14" start="0" length="2147483647">
    <dxf>
      <font>
        <sz val="12"/>
      </font>
    </dxf>
  </rfmt>
  <rcc rId="524" sId="2" numFmtId="4">
    <oc r="H14">
      <v>59.8</v>
    </oc>
    <nc r="H14">
      <v>105.6</v>
    </nc>
  </rcc>
  <rcc rId="525" sId="2" numFmtId="4">
    <oc r="I13">
      <v>3398.6</v>
    </oc>
    <nc r="I13">
      <v>3994.8</v>
    </nc>
  </rcc>
  <rcc rId="526" sId="2" numFmtId="4">
    <oc r="I14">
      <v>6857.2</v>
    </oc>
    <nc r="I14">
      <v>2859.8</v>
    </nc>
  </rcc>
  <rcc rId="527" sId="2">
    <oc r="K14">
      <f>(0-J14)/(0-0.1)</f>
    </oc>
    <nc r="K14">
      <f>(0-J14)/(0-0.1)</f>
    </nc>
  </rcc>
  <rcc rId="528" sId="2" numFmtId="4">
    <oc r="H13">
      <v>29</v>
    </oc>
    <nc r="H13">
      <v>-99.5</v>
    </nc>
  </rcc>
  <rcc rId="529" sId="2" numFmtId="4">
    <oc r="L14">
      <v>899.8</v>
    </oc>
    <nc r="L14">
      <v>1467.9</v>
    </nc>
  </rcc>
  <rcc rId="530" sId="2">
    <oc r="O14">
      <f>(1.81-N14)/(1.81-0.85)</f>
    </oc>
    <nc r="O14">
      <f>(1.81-N14)/(1.81-0.85)</f>
    </nc>
  </rcc>
  <rcc rId="531" sId="2" numFmtId="4">
    <oc r="L13">
      <v>2748.7</v>
    </oc>
    <nc r="L13">
      <v>2030.4</v>
    </nc>
  </rcc>
  <rcc rId="532" sId="2" numFmtId="4">
    <oc r="M13">
      <v>2026.7</v>
    </oc>
    <nc r="M13">
      <v>1480.9</v>
    </nc>
  </rcc>
  <rcc rId="533" sId="2" numFmtId="4">
    <oc r="M14">
      <v>953.6</v>
    </oc>
    <nc r="M14">
      <v>1551.1</v>
    </nc>
  </rcc>
  <rcc rId="534" sId="2" numFmtId="4">
    <oc r="P13">
      <v>319.5</v>
    </oc>
    <nc r="P13">
      <v>0</v>
    </nc>
  </rcc>
  <rcc rId="535" sId="2" numFmtId="4">
    <oc r="P14">
      <v>770.9</v>
    </oc>
    <nc r="P14">
      <v>0</v>
    </nc>
  </rcc>
  <rcc rId="536" sId="2" numFmtId="4">
    <oc r="Q13">
      <v>3375.3</v>
    </oc>
    <nc r="Q13">
      <v>3895.3</v>
    </nc>
  </rcc>
  <rcc rId="537" sId="2" numFmtId="4">
    <oc r="Q14">
      <v>6904</v>
    </oc>
    <nc r="Q14">
      <v>2965.4</v>
    </nc>
  </rcc>
  <rcc rId="538" sId="2" numFmtId="4">
    <oc r="T14">
      <v>3263.5</v>
    </oc>
    <nc r="T14">
      <v>2832.3</v>
    </nc>
  </rcc>
  <rcc rId="539" sId="2">
    <nc r="S15" t="inlineStr">
      <is>
        <t>Тупик в/у</t>
      </is>
    </nc>
  </rcc>
  <rcc rId="540" sId="2">
    <nc r="S16" t="inlineStr">
      <is>
        <t>Заречное в/у</t>
      </is>
    </nc>
  </rcc>
  <rcc rId="541" sId="2">
    <nc r="T16">
      <v>133.1</v>
    </nc>
  </rcc>
  <rcc rId="542" sId="2" numFmtId="4">
    <nc r="T15">
      <v>140.9</v>
    </nc>
  </rcc>
  <rcc rId="543" sId="2" numFmtId="4">
    <oc r="T13">
      <v>2938.5</v>
    </oc>
    <nc r="T13">
      <v>3754.4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2" numFmtId="4">
    <oc r="U13">
      <v>2988.4</v>
    </oc>
    <nc r="U13">
      <v>2172.6</v>
    </nc>
  </rcc>
  <rcc rId="545" sId="2" numFmtId="4">
    <oc r="V13">
      <v>2961.8</v>
    </oc>
    <nc r="V13">
      <v>3853.9</v>
    </nc>
  </rcc>
  <rcc rId="546" sId="2" numFmtId="4">
    <oc r="W13">
      <v>2959.4</v>
    </oc>
    <nc r="W13">
      <v>2030.4</v>
    </nc>
  </rcc>
  <rcc rId="547" sId="2" numFmtId="4">
    <oc r="U14">
      <v>1260.4000000000001</v>
    </oc>
    <nc r="U14">
      <v>1602.3</v>
    </nc>
  </rcc>
  <rcc rId="548" sId="2" numFmtId="4">
    <oc r="V14">
      <v>2611.9</v>
    </oc>
    <nc r="V14">
      <v>2726.7</v>
    </nc>
  </rcc>
  <rcc rId="549" sId="2" numFmtId="4">
    <oc r="W14">
      <v>1200.0999999999999</v>
    </oc>
    <nc r="W14">
      <v>1602.3</v>
    </nc>
  </rcc>
  <rcc rId="550" sId="2" numFmtId="4">
    <oc r="AC13">
      <v>2782</v>
    </oc>
    <nc r="AC13">
      <v>712.6</v>
    </nc>
  </rcc>
  <rcc rId="551" sId="2" numFmtId="4">
    <oc r="AB13">
      <v>436.8</v>
    </oc>
    <nc r="AB13">
      <v>3282.2</v>
    </nc>
  </rcc>
  <rcc rId="552" sId="2" numFmtId="4">
    <oc r="AB14">
      <v>4245.2</v>
    </oc>
    <nc r="AB14">
      <v>2475.1</v>
    </nc>
  </rcc>
  <rcc rId="553" sId="2" numFmtId="4">
    <oc r="AC14">
      <v>2396</v>
    </oc>
    <nc r="AC14">
      <v>384.7</v>
    </nc>
  </rcc>
  <rcc rId="554" sId="2" numFmtId="4">
    <oc r="AH13">
      <v>2707.6</v>
    </oc>
    <nc r="AH13">
      <v>712.6</v>
    </nc>
  </rcc>
  <rcc rId="555" sId="2" numFmtId="4">
    <oc r="AH14">
      <v>314.5</v>
    </oc>
    <nc r="AH14">
      <v>384.7</v>
    </nc>
  </rcc>
  <rcc rId="556" sId="2" numFmtId="4">
    <oc r="AI13">
      <v>2740.67</v>
    </oc>
    <nc r="AI13">
      <v>608.79999999999995</v>
    </nc>
  </rcc>
  <rcc rId="557" sId="2" numFmtId="4">
    <oc r="AI14">
      <v>176</v>
    </oc>
    <nc r="AI14">
      <v>522.70000000000005</v>
    </nc>
  </rcc>
  <rcc rId="558" sId="2" numFmtId="4">
    <oc r="AO13">
      <v>1810</v>
    </oc>
    <nc r="AO13">
      <v>1415.2</v>
    </nc>
  </rcc>
  <rcc rId="559" sId="2" numFmtId="4">
    <oc r="AN13">
      <v>893</v>
    </oc>
    <nc r="AN13">
      <v>1415.2</v>
    </nc>
  </rcc>
  <rcc rId="560" sId="2" numFmtId="4">
    <oc r="AL13">
      <v>2000.2</v>
    </oc>
    <nc r="AL13">
      <v>452.9</v>
    </nc>
  </rcc>
  <rcc rId="561" sId="2" numFmtId="4">
    <oc r="AM13">
      <v>619.5</v>
    </oc>
    <nc r="AM13">
      <v>461.8</v>
    </nc>
  </rcc>
  <rcc rId="562" sId="2" numFmtId="4">
    <oc r="AL14">
      <v>1587.6</v>
    </oc>
    <nc r="AL14">
      <v>196.5</v>
    </nc>
  </rcc>
  <rcc rId="563" sId="2" numFmtId="4">
    <oc r="AM14">
      <v>284.39999999999998</v>
    </oc>
    <nc r="AM14">
      <v>569.9</v>
    </nc>
  </rcc>
  <rcc rId="564" sId="2" numFmtId="4">
    <oc r="AN14">
      <v>689.1</v>
    </oc>
    <nc r="AN14">
      <v>1195.8</v>
    </nc>
  </rcc>
  <rcc rId="565" sId="2" numFmtId="4">
    <oc r="AO14">
      <v>505.4</v>
    </oc>
    <nc r="AO14">
      <v>870.2</v>
    </nc>
  </rcc>
  <rcc rId="566" sId="2">
    <oc r="AW13" t="inlineStr">
      <is>
        <t>да 29.03.2019</t>
      </is>
    </oc>
    <nc r="AW13" t="inlineStr">
      <is>
        <t xml:space="preserve">да </t>
      </is>
    </nc>
  </rcc>
  <rcc rId="567" sId="2">
    <oc r="AW14" t="inlineStr">
      <is>
        <t>да 30.04.2019</t>
      </is>
    </oc>
    <nc r="AW14" t="inlineStr">
      <is>
        <t xml:space="preserve">да </t>
      </is>
    </nc>
  </rcc>
  <rcc rId="568" sId="2">
    <oc r="BD13">
      <v>2</v>
    </oc>
    <nc r="BD13">
      <v>1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1:Z2">
    <dxf>
      <alignment vertical="center" readingOrder="0"/>
    </dxf>
  </rfmt>
  <rfmt sheetId="2" sqref="B1:Z2">
    <dxf>
      <alignment horizontal="center" readingOrder="0"/>
    </dxf>
  </rfmt>
  <rfmt sheetId="2" sqref="B1:Z2" start="0" length="2147483647">
    <dxf>
      <font>
        <name val="Times New Roman"/>
        <scheme val="none"/>
      </font>
    </dxf>
  </rfmt>
  <rfmt sheetId="2" sqref="B3:BG28" start="0" length="2147483647">
    <dxf>
      <font>
        <name val="Times New Roman"/>
        <scheme val="none"/>
      </font>
    </dxf>
  </rfmt>
  <rcc rId="458" sId="2">
    <oc r="B1" t="inlineStr">
      <is>
        <t>Оценка качества управления муниципальными финансами в сельских поселениях  Красночикойского района за 2018 год</t>
      </is>
    </oc>
    <nc r="B1" t="inlineStr">
      <is>
        <t>Оценка качества управления муниципальными финансами в сельских поселениях  муниципального района "Тунгиро-Олёкминский район" за 2019 год</t>
      </is>
    </nc>
  </rcc>
  <rfmt sheetId="2" sqref="B3:B10">
    <dxf>
      <alignment vertical="top" readingOrder="0"/>
    </dxf>
  </rfmt>
  <rfmt sheetId="2" sqref="B3:B10">
    <dxf>
      <alignment vertical="center" readingOrder="0"/>
    </dxf>
  </rfmt>
  <rfmt sheetId="2" sqref="B3:B10">
    <dxf>
      <alignment horizontal="center" readingOrder="0"/>
    </dxf>
  </rfmt>
  <rcc rId="459" sId="2">
    <oc r="C5" t="inlineStr">
      <is>
        <t>первоначально утвержденный план по доходам  (без учета безв.)</t>
      </is>
    </oc>
    <nc r="C5" t="inlineStr">
      <is>
        <t>Первоначально утвержденный план по доходам  (без учета безвозмездных поступлений)</t>
      </is>
    </nc>
  </rcc>
  <rcc rId="460" sId="2">
    <oc r="D5" t="inlineStr">
      <is>
        <t>Уточненный объем доходов (без учета беззвозмездных)</t>
      </is>
    </oc>
    <nc r="D5" t="inlineStr">
      <is>
        <t>Уточненный объем доходов (без учета безвозмездных поступлений)</t>
      </is>
    </nc>
  </rcc>
  <rcc rId="461" sId="2">
    <oc r="E5" t="inlineStr">
      <is>
        <t>Отношение доходов бюджета поселения, без учета безвозмездных к первоначально утвержденным доходам бюджета поселения, без учета безвозмездных (удельный вес)</t>
      </is>
    </oc>
    <nc r="E5" t="inlineStr">
      <is>
        <t>Отношение доходов бюджета поселения, без учета безвозмездных поступлений к первоначально утвержденным доходам (удельный вес)</t>
      </is>
    </nc>
  </rcc>
  <rcc rId="462" sId="2">
    <oc r="G5" t="inlineStr">
      <is>
        <t>Размер дефицита бюджета с.п.</t>
      </is>
    </oc>
    <nc r="G5" t="inlineStr">
      <is>
        <t>Размер дефицита бюджета СП</t>
      </is>
    </nc>
  </rcc>
  <rcc rId="463" sId="2">
    <oc r="I5" t="inlineStr">
      <is>
        <t>Отношение дефицита бюджета с.п. к сумме   поступивших доходов бюджета поселения</t>
      </is>
    </oc>
    <nc r="I5" t="inlineStr">
      <is>
        <t>Отношение дефицита бюджета СП к сумме   поступивших доходов бюджета поселения</t>
      </is>
    </nc>
  </rcc>
  <rcc rId="464" sId="2">
    <oc r="K5" t="inlineStr">
      <is>
        <t>Доходы с.п.учитываемые при сбалансированности бюджетов с.п. в первоначально утвержденном бюджете (нал. и неналог., дот на выравн.)</t>
      </is>
    </oc>
    <nc r="K5" t="inlineStr">
      <is>
        <t>Доходы СП учитываемые при сбалансированности бюджетов СП в первоначально утвержденном бюджете (нал. и неналог., дот на выравн.)</t>
      </is>
    </nc>
  </rcc>
  <rfmt sheetId="2" sqref="B3:BD10" start="0" length="2147483647">
    <dxf>
      <font>
        <sz val="10"/>
      </font>
    </dxf>
  </rfmt>
  <rcc rId="465" sId="2">
    <nc r="E12" t="inlineStr">
      <is>
        <t>5=4/3</t>
      </is>
    </nc>
  </rcc>
  <rcc rId="466" sId="2">
    <oc r="E11" t="inlineStr">
      <is>
        <t>5=4/3</t>
      </is>
    </oc>
    <nc r="E11">
      <v>5</v>
    </nc>
  </rcc>
  <rrc rId="467" sId="2" ref="B1:B1048576" action="insertCol">
    <undo index="0" exp="area" ref3D="1" dr="$A$9:$XFD$10" dn="Z_B60EDDB9_DECD_4A90_B353_AD282E2381D3_.wvu.Rows" sId="2"/>
    <undo index="0" exp="area" ref3D="1" dr="$A$9:$XFD$10" dn="Z_FC496669_5C6B_4266_9CB8_30678E86A5A4_.wvu.Rows" sId="2"/>
  </rrc>
  <rcc rId="468" sId="2">
    <nc r="B8" t="inlineStr">
      <is>
        <t>№ п/п</t>
      </is>
    </nc>
  </rcc>
  <rfmt sheetId="2" sqref="B8" start="0" length="2147483647">
    <dxf>
      <font>
        <name val="Times New Roman"/>
        <scheme val="none"/>
      </font>
    </dxf>
  </rfmt>
  <rcc rId="469" sId="2">
    <nc r="B11">
      <v>1</v>
    </nc>
  </rcc>
  <rfmt sheetId="2" sqref="B11:BE11">
    <dxf>
      <alignment vertical="center" readingOrder="0"/>
    </dxf>
  </rfmt>
  <rfmt sheetId="2" sqref="B11:BE11">
    <dxf>
      <alignment horizontal="center" readingOrder="0"/>
    </dxf>
  </rfmt>
  <rcc rId="470" sId="2">
    <oc r="M5" t="inlineStr">
      <is>
        <t>расходы на первоначальные расх. обязат-ва с.п. (з.п.,коммун услуги)</t>
      </is>
    </oc>
    <nc r="M5" t="inlineStr">
      <is>
        <t>Расходы на первоначальные расх. обязат-ва СП (з.п.,коммун услуги)</t>
      </is>
    </nc>
  </rcc>
  <rcc rId="471" sId="2">
    <oc r="N5" t="inlineStr">
      <is>
        <t>Обеспечение сбалансированности бюджетов по первоначально утвержд. Бюджету)</t>
      </is>
    </oc>
    <nc r="N5" t="inlineStr">
      <is>
        <t>Обеспечение сбалансированности бюджетов по первоначально утвержд. бюджету)</t>
      </is>
    </nc>
  </rcc>
  <rcc rId="472" sId="2">
    <oc r="Q5" t="inlineStr">
      <is>
        <t>Объем расходов бюджета с.п.</t>
      </is>
    </oc>
    <nc r="Q5" t="inlineStr">
      <is>
        <t>Объем расходов бюджета СП</t>
      </is>
    </nc>
  </rcc>
  <rfmt sheetId="2" sqref="R12">
    <dxf>
      <alignment vertical="center" readingOrder="0"/>
    </dxf>
  </rfmt>
  <rfmt sheetId="2" sqref="R12">
    <dxf>
      <alignment horizontal="center" readingOrder="0"/>
    </dxf>
  </rfmt>
  <rcc rId="473" sId="2">
    <oc r="R5" t="inlineStr">
      <is>
        <t>доля просроченной кредитоской задолженности в объеме расходов бюджета с.п.</t>
      </is>
    </oc>
    <nc r="R5" t="inlineStr">
      <is>
        <t>Доля просроченной кредитоской задолженности в объеме расходов бюджета СП</t>
      </is>
    </nc>
  </rcc>
  <rcc rId="474" sId="2">
    <oc r="S5" t="inlineStr">
      <is>
        <t>оценка</t>
      </is>
    </oc>
    <nc r="S5" t="inlineStr">
      <is>
        <t>Оценка</t>
      </is>
    </nc>
  </rcc>
  <rcc rId="475" sId="2">
    <oc r="T5" t="inlineStr">
      <is>
        <t xml:space="preserve">фактически произведенные  расходы (без учета субвенций из краевого и федерального бюджетов) </t>
      </is>
    </oc>
    <nc r="T5" t="inlineStr">
      <is>
        <t xml:space="preserve">Фактически произведенные  расходы (без учета субвенций из краевого и федерального бюджетов) </t>
      </is>
    </nc>
  </rcc>
  <rcc rId="476" sId="2">
    <oc r="U5" t="inlineStr">
      <is>
        <t>Первоначально утвержденный объем расходов бюджета с.п. (без учета расходов поступивших  из фед.краев. бюджета)</t>
      </is>
    </oc>
    <nc r="U5" t="inlineStr">
      <is>
        <t>Первоначально утвержденный объем расходов бюджета СП (без учета расходов поступивших  из фед.краев. бюджета)</t>
      </is>
    </nc>
  </rcc>
  <rcc rId="477" sId="2">
    <oc r="V5" t="inlineStr">
      <is>
        <t>Объем доходов бюджета с.п.(без учета доходов, поступивших  из фед. краев. Бюджета)</t>
      </is>
    </oc>
    <nc r="V5" t="inlineStr">
      <is>
        <t>Объем доходов бюджета СП (без учета доходов, поступивших  из фед. краев. Бюджета)</t>
      </is>
    </nc>
  </rcc>
  <rcc rId="478" sId="2">
    <oc r="W5" t="inlineStr">
      <is>
        <t>Первоначально утвержденный объем доходов  бюджета с.п. (без учета доходов поступивших  из фед.краев. бюджета)</t>
      </is>
    </oc>
    <nc r="W5" t="inlineStr">
      <is>
        <t>Первоначально утвержденный объем доходов  бюджета СП (без учета доходов поступивших  из фед.краев. бюджета)</t>
      </is>
    </nc>
  </rcc>
  <rcc rId="479" sId="2" xfDxf="1" dxf="1">
    <nc r="X12" t="inlineStr">
      <is>
        <t>23=((19-20)-(21-22))/19</t>
      </is>
    </nc>
    <ndxf>
      <font>
        <name val="Times New Roman"/>
        <scheme val="none"/>
      </font>
      <fill>
        <patternFill patternType="solid">
          <bgColor theme="5" tint="0.5999938962981048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X12">
    <dxf>
      <alignment wrapText="1" readingOrder="0"/>
    </dxf>
  </rfmt>
  <rfmt sheetId="2" sqref="D12:BE12" start="0" length="2147483647">
    <dxf>
      <font>
        <sz val="8"/>
      </font>
    </dxf>
  </rfmt>
  <rfmt sheetId="2" sqref="X12">
    <dxf>
      <alignment vertical="center" readingOrder="0"/>
    </dxf>
  </rfmt>
  <rfmt sheetId="2" sqref="X12">
    <dxf>
      <alignment horizontal="center" readingOrder="0"/>
    </dxf>
  </rfmt>
  <rcc rId="480" sId="2">
    <oc r="X11" t="inlineStr">
      <is>
        <t>23=((19-20)-(21-22))/19</t>
      </is>
    </oc>
    <nc r="X11">
      <v>23</v>
    </nc>
  </rcc>
  <rfmt sheetId="2" sqref="X5:X10">
    <dxf>
      <alignment vertical="center" readingOrder="0"/>
    </dxf>
  </rfmt>
  <rcc rId="481" sId="2" odxf="1" dxf="1">
    <nc r="AD12" t="inlineStr">
      <is>
        <t>29=27/29</t>
      </is>
    </nc>
    <odxf>
      <fill>
        <patternFill patternType="solid">
          <bgColor theme="5" tint="0.59999389629810485"/>
        </patternFill>
      </fill>
      <alignment horizontal="general" vertical="bottom" readingOrder="0"/>
    </odxf>
    <ndxf>
      <fill>
        <patternFill patternType="none">
          <bgColor indexed="65"/>
        </patternFill>
      </fill>
      <alignment horizontal="center" vertical="center" readingOrder="0"/>
    </ndxf>
  </rcc>
  <rfmt sheetId="2" sqref="AC12">
    <dxf>
      <fill>
        <patternFill>
          <bgColor rgb="FFE6B8B7"/>
        </patternFill>
      </fill>
    </dxf>
  </rfmt>
  <rfmt sheetId="2" sqref="AD12">
    <dxf>
      <fill>
        <patternFill patternType="solid">
          <bgColor rgb="FFE6B8B7"/>
        </patternFill>
      </fill>
    </dxf>
  </rfmt>
  <rcc rId="482" sId="2">
    <oc r="AD11" t="inlineStr">
      <is>
        <t>29=27/28</t>
      </is>
    </oc>
    <nc r="AD11">
      <v>29</v>
    </nc>
  </rcc>
  <rfmt sheetId="2" sqref="AH13:AH28" start="0" length="2147483647">
    <dxf>
      <font>
        <u val="none"/>
      </font>
    </dxf>
  </rfmt>
  <rcc rId="483" sId="2" odxf="1" dxf="1">
    <nc r="AJ12" t="inlineStr">
      <is>
        <t>35=33/35</t>
      </is>
    </nc>
    <odxf>
      <fill>
        <patternFill>
          <bgColor theme="5" tint="0.59999389629810485"/>
        </patternFill>
      </fill>
      <alignment horizontal="general" vertical="bottom" readingOrder="0"/>
    </odxf>
    <ndxf>
      <fill>
        <patternFill>
          <bgColor theme="0"/>
        </patternFill>
      </fill>
      <alignment horizontal="center" vertical="center" readingOrder="0"/>
    </ndxf>
  </rcc>
  <rfmt sheetId="2" sqref="AJ12">
    <dxf>
      <fill>
        <patternFill>
          <bgColor rgb="FFE6B8B7"/>
        </patternFill>
      </fill>
    </dxf>
  </rfmt>
  <rcc rId="484" sId="2">
    <oc r="AJ11" t="inlineStr">
      <is>
        <t>35=33/34</t>
      </is>
    </oc>
    <nc r="AJ11">
      <v>35</v>
    </nc>
  </rcc>
  <rfmt sheetId="2" sqref="AK11:BE11" start="0" length="2147483647">
    <dxf>
      <font>
        <sz val="8"/>
      </font>
    </dxf>
  </rfmt>
  <rcc rId="485" sId="2">
    <oc r="AM5" t="inlineStr">
      <is>
        <t>кассовые расх за 2 кв. 2018г.</t>
      </is>
    </oc>
    <nc r="AM5" t="inlineStr">
      <is>
        <t>Кассовые расходы за 2 квартал 2019г.</t>
      </is>
    </nc>
  </rcc>
  <rcc rId="486" sId="2">
    <oc r="AL5" t="inlineStr">
      <is>
        <t>кассовые расх за 1 кв. 2018г.</t>
      </is>
    </oc>
    <nc r="AL5" t="inlineStr">
      <is>
        <t>Кассовые расходы за 1 квартал 2019г.</t>
      </is>
    </nc>
  </rcc>
  <rcc rId="487" sId="2">
    <oc r="AN5" t="inlineStr">
      <is>
        <t>кассовые расх за 3 кв. 2018г.</t>
      </is>
    </oc>
    <nc r="AN5" t="inlineStr">
      <is>
        <t>Кассовые расходы за 3 квартал 2019г.</t>
      </is>
    </nc>
  </rcc>
  <rcc rId="488" sId="2">
    <oc r="AO5" t="inlineStr">
      <is>
        <t>кассовые расх за 4 кв. 2018г.</t>
      </is>
    </oc>
    <nc r="AO5" t="inlineStr">
      <is>
        <t>Кассовые расходы за 4 квартал 2019г.</t>
      </is>
    </nc>
  </rcc>
  <rcc rId="489" sId="2" odxf="1" dxf="1">
    <nc r="AP12" t="inlineStr">
      <is>
        <t>41=40/(1,1*(37+38+39)/3)</t>
      </is>
    </nc>
    <odxf>
      <fill>
        <patternFill>
          <bgColor rgb="FFE6B8B7"/>
        </patternFill>
      </fill>
      <alignment horizontal="general" vertical="bottom" wrapText="0" readingOrder="0"/>
    </odxf>
    <ndxf>
      <fill>
        <patternFill>
          <bgColor theme="0"/>
        </patternFill>
      </fill>
      <alignment horizontal="center" vertical="center" wrapText="1" readingOrder="0"/>
    </ndxf>
  </rcc>
  <rfmt sheetId="2" sqref="AP12">
    <dxf>
      <fill>
        <patternFill>
          <bgColor rgb="FFE6B8B7"/>
        </patternFill>
      </fill>
    </dxf>
  </rfmt>
  <rcc rId="490" sId="2">
    <oc r="AP11" t="inlineStr">
      <is>
        <t>41=40/(1,1*(37+38+39)/3)</t>
      </is>
    </oc>
    <nc r="AP11">
      <v>41</v>
    </nc>
  </rcc>
  <rcc rId="491" sId="2">
    <oc r="AP5" t="inlineStr">
      <is>
        <t>Отклонение объема расходов бюдж.с.п. в 4кв. от ср. объема расходов за 1-3 кв.(без учета субв.и иных мбт, имеющих целевое назн. Из местн,краев,федер бюджетов)</t>
      </is>
    </oc>
    <nc r="AP5" t="inlineStr">
      <is>
        <t>Отклонение объема расходов бюджета СП в 4 кв. от ср. объема расходов за 1-3 кв.(без учета субв.и иных мбт, имеющих целевое назн. Из местн,краев,федер бюджетов)</t>
      </is>
    </nc>
  </rcc>
  <rdn rId="0" localSheetId="1" customView="1" name="Z_581E5DCE_8301_4104_A904_D824C9713B98_.wvu.PrintArea" hidden="1" oldHidden="1">
    <formula>'2017г.'!$A$1:$BD$28</formula>
  </rdn>
  <rdn rId="0" localSheetId="1" customView="1" name="Z_581E5DCE_8301_4104_A904_D824C9713B98_.wvu.Rows" hidden="1" oldHidden="1">
    <formula>'2017г.'!$9:$10</formula>
  </rdn>
  <rdn rId="0" localSheetId="1" customView="1" name="Z_581E5DCE_8301_4104_A904_D824C9713B98_.wvu.Cols" hidden="1" oldHidden="1">
    <formula>'2017г.'!$A:$A</formula>
  </rdn>
  <rdn rId="0" localSheetId="2" customView="1" name="Z_581E5DCE_8301_4104_A904_D824C9713B98_.wvu.Rows" hidden="1" oldHidden="1">
    <formula>'2018'!$9:$10</formula>
  </rdn>
  <rdn rId="0" localSheetId="2" customView="1" name="Z_581E5DCE_8301_4104_A904_D824C9713B98_.wvu.Cols" hidden="1" oldHidden="1">
    <formula>'2018'!$A:$A</formula>
  </rdn>
  <rcv guid="{581E5DCE-8301-4104-A904-D824C9713B98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7" sId="2">
    <oc r="AP5" t="inlineStr">
      <is>
        <t>Отклонение объема расходов бюджета СП в 4 кв. от ср. объема расходов за 1-3 кв.(без учета субв.и иных мбт, имеющих целевое назн. Из местн,краев,федер бюджетов)</t>
      </is>
    </oc>
    <nc r="AP5" t="inlineStr">
      <is>
        <t>Отклонение объема расходов бюджета СП в 4 квартале от среднего объема расходов за 1-3 квартала (без учета субв.и иных МБТ, имеющих целевое назн. Из местн,краев,федер бюджетов)</t>
      </is>
    </nc>
  </rcc>
  <rcc rId="498" sId="2">
    <oc r="AR5" t="inlineStr">
      <is>
        <t xml:space="preserve"> количество месяцев в отч. фин. году, за которые бюджетная отчетность представлена позже установленного срока</t>
      </is>
    </oc>
    <nc r="AR5" t="inlineStr">
      <is>
        <t xml:space="preserve"> Количество месяцев в отчетном финансовом году, за которые бюджетная отчетность представлена позже установленного срока</t>
      </is>
    </nc>
  </rcc>
  <rcc rId="499" sId="2">
    <oc r="BA4" t="inlineStr">
      <is>
        <t>средне-арифметическое значение оценки качества</t>
      </is>
    </oc>
    <nc r="BA4" t="inlineStr">
      <is>
        <t>Средне-арифметическое значение оценки качества</t>
      </is>
    </nc>
  </rcc>
  <rfmt sheetId="2" sqref="BD4:BD28">
    <dxf>
      <fill>
        <patternFill>
          <bgColor theme="9" tint="0.39997558519241921"/>
        </patternFill>
      </fill>
    </dxf>
  </rfmt>
  <rfmt sheetId="2" sqref="B13:AZ197">
    <dxf>
      <alignment vertical="center" readingOrder="0"/>
    </dxf>
  </rfmt>
  <rfmt sheetId="2" sqref="B13:AZ197">
    <dxf>
      <alignment horizontal="center" readingOrder="0"/>
    </dxf>
  </rfmt>
  <rfmt sheetId="2" sqref="BA13:BE29">
    <dxf>
      <alignment vertical="center" readingOrder="0"/>
    </dxf>
  </rfmt>
  <rfmt sheetId="2" sqref="BA13:BE29">
    <dxf>
      <alignment horizontal="center" readingOrder="0"/>
    </dxf>
  </rfmt>
  <rrc rId="500" sId="2" ref="BE1:BE1048576" action="deleteCol">
    <undo index="0" exp="area" ref3D="1" dr="$A$9:$XFD$10" dn="Z_581E5DCE_8301_4104_A904_D824C9713B98_.wvu.Rows" sId="2"/>
    <undo index="0" exp="area" ref3D="1" dr="$A$9:$XFD$10" dn="Z_B60EDDB9_DECD_4A90_B353_AD282E2381D3_.wvu.Rows" sId="2"/>
    <undo index="0" exp="area" ref3D="1" dr="$A$9:$XFD$10" dn="Z_FC496669_5C6B_4266_9CB8_30678E86A5A4_.wvu.Rows" sId="2"/>
    <rfmt sheetId="2" xfDxf="1" sqref="BE1:BE1048576" start="0" length="0"/>
    <rfmt sheetId="2" sqref="BE2" start="0" length="0">
      <dxf>
        <font>
          <b/>
          <sz val="11"/>
          <color theme="1"/>
          <name val="Calibri"/>
          <scheme val="minor"/>
        </font>
      </dxf>
    </rfmt>
    <rcc rId="0" sId="2" dxf="1">
      <nc r="BE3" t="inlineStr">
        <is>
          <t>Наименование муниципальных образований</t>
        </is>
      </nc>
      <ndxf>
        <font>
          <sz val="10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BE4" start="0" length="0">
      <dxf>
        <font>
          <sz val="10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BE5" start="0" length="0">
      <dxf>
        <font>
          <sz val="10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BE6" start="0" length="0">
      <dxf>
        <font>
          <sz val="10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BE7" start="0" length="0">
      <dxf>
        <font>
          <sz val="10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BE8" start="0" length="0">
      <dxf>
        <font>
          <sz val="10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BE9" start="0" length="0">
      <dxf>
        <font>
          <sz val="10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BE10" start="0" length="0">
      <dxf>
        <font>
          <sz val="10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BE11">
        <v>56</v>
      </nc>
      <ndxf>
        <font>
          <sz val="8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2" start="0" length="0">
      <dxf>
        <font>
          <sz val="8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E13" t="inlineStr">
        <is>
          <t>сельское поселение "Альбитуйское"</t>
        </is>
      </nc>
      <ndxf>
        <font>
          <sz val="10"/>
          <color theme="4" tint="-0.249977111117893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14" t="inlineStr">
        <is>
          <t>сельское поселение "Архангельское"</t>
        </is>
      </nc>
      <ndxf>
        <font>
          <sz val="10"/>
          <color rgb="FF00B050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15" t="inlineStr">
        <is>
          <t>сельское поселение "Байхорское"</t>
        </is>
      </nc>
      <ndxf>
        <font>
          <sz val="10"/>
          <color theme="4" tint="-0.249977111117893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16" t="inlineStr">
        <is>
          <t>сельское поселение "Большереченское"</t>
        </is>
      </nc>
      <ndxf>
        <font>
          <sz val="10"/>
          <color theme="4" tint="-0.249977111117893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17" t="inlineStr">
        <is>
          <t>сельское поселение "Верхнешергольджинское"</t>
        </is>
      </nc>
      <ndxf>
        <font>
          <sz val="10"/>
          <color theme="4" tint="-0.249977111117893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18" t="inlineStr">
        <is>
          <t>сельское поселение "Жиндойское"</t>
        </is>
      </nc>
      <ndxf>
        <font>
          <sz val="10"/>
          <color rgb="FFFF0000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19" t="inlineStr">
        <is>
          <t>сельское поселение "Захаровское"</t>
        </is>
      </nc>
      <ndxf>
        <font>
          <sz val="10"/>
          <color theme="4" tint="-0.249977111117893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20" t="inlineStr">
        <is>
          <t>сельское поселение "Конкинское"</t>
        </is>
      </nc>
      <ndxf>
        <font>
          <sz val="10"/>
          <color theme="3" tint="-0.249977111117893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21" t="inlineStr">
        <is>
          <t>сельское поселение "Коротковское"</t>
        </is>
      </nc>
      <ndxf>
        <font>
          <sz val="10"/>
          <color theme="4" tint="-0.249977111117893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22" t="inlineStr">
        <is>
          <t>сельское поселение "Красночикойское"</t>
        </is>
      </nc>
      <ndxf>
        <font>
          <sz val="10"/>
          <color rgb="FFFF0000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23" t="inlineStr">
        <is>
          <t>сельское поселение "Малоархангельское"</t>
        </is>
      </nc>
      <ndxf>
        <font>
          <sz val="10"/>
          <color rgb="FF00B050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24" t="inlineStr">
        <is>
          <t>сельское поселение "Мензинское"</t>
        </is>
      </nc>
      <ndxf>
        <font>
          <sz val="10"/>
          <color theme="4" tint="-0.249977111117893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25" t="inlineStr">
        <is>
          <t>сельское поселение "Урлукское"</t>
        </is>
      </nc>
      <ndxf>
        <font>
          <sz val="10"/>
          <color theme="4" tint="-0.249977111117893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26" t="inlineStr">
        <is>
          <t>сельское поселение "Черемховское"</t>
        </is>
      </nc>
      <ndxf>
        <font>
          <sz val="10"/>
          <color theme="4" tint="-0.249977111117893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27" t="inlineStr">
        <is>
          <t>сельское поселение "Шимбиликское"</t>
        </is>
      </nc>
      <ndxf>
        <font>
          <sz val="10"/>
          <color theme="3" tint="-0.249977111117893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E28" t="inlineStr">
        <is>
          <t>Всего по сельским поселениям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29" start="0" length="0">
      <dxf>
        <alignment horizontal="center" vertical="center" readingOrder="0"/>
      </dxf>
    </rfmt>
  </rrc>
  <rrc rId="501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"Байхорское"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138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175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16.600000000000001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2953.8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1296.3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1257.0999999999999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524.70000000000005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2957.1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1794.6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1493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V15">
        <v>1791.2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1492.8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1162.5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1601.5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175.7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134.80000000000001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1143.8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625.29999999999995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1205.9000000000001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707.2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1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0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2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02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"Большереченское"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134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158.1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52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6383.8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1202.9000000000001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1169.7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704.5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6409.9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4514.8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1391.1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V15">
        <v>4488.7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1391.1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1895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1546.6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128.30000000000001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184.5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1647.8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1900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2690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9092.7999999999993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1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да 28.12.2018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2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03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"Верхнешергольджинское"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146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146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70.400000000000006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2638.9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1101.8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1059.4000000000001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547.79999999999995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2632.4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1709.8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1348.5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V15">
        <v>1716.3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1390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922.6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1553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166.4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167.3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2503.4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656.1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2204.1999999999998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975.7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2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0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2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04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"Жиндойское"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188.9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341.3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20.399999999999999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6193.7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2134.8000000000002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1854.1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440.7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6208.4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2579.5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2419.5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V15">
        <v>2594.3000000000002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2399.1999999999998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3593.8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2333.1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341.3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153.80000000000001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1166.7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537.20000000000005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845.6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924.1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1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05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"Захаровское"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290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445.6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20.9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5414.6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1913.3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2215.3000000000002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172.4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5423.1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2509.5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2336.8000000000002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V15">
        <v>2501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2336.8000000000002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2913.6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2141.8000000000002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445.5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343.8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1354.9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1093.8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2309.3000000000002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900.2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1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0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2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06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"Конкинское"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31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34.9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10.3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3153.1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921.3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888.7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586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3162.3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1350.5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991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V15">
        <v>1341.3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991.4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1811.7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1251.3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35.9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26.8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1388.3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950.4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977.7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1006.5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1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да 10.12.2018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2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07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"Коротковское"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442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624.79999999999995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56.9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3729.3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2039.2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1470.2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261.2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3782.5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2808.3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2561.3000000000002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V15">
        <v>2755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2504.4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974.2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2351.4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623.9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566.6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1259.5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593.29999999999995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890.4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450.4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1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0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2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08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"Красночикойское"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4673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6260.5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128.1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15688.1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4730.7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4165.1000000000004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0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15617.1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9567.5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7725.8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V15">
        <v>9638.5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7597.7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6049.6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7491.9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6455.2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5501.1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587.70000000000005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1049.4000000000001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952.2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690.1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1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да 11.12.2018, 22.03.2019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09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"Малоархангельское"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752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936.1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35.6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6491.7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1339.6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1710.2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158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6437.5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4076.4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1943.4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V15">
        <v>3245.3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1943.4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3246.4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2961.2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935.9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816.7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2145.1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575.1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2086.9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2000.9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1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0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3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10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"Мензинское"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229.4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236.9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1.1000000000000001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3571.8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1856.8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1832.8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218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3570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2093.9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2106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V15">
        <v>2095.6999999999998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2106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1476.1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1891.7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197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221.5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938.1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559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993.1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370.9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1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0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2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11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"Урлукское"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466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618.9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20.6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5755.6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2056.9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1772.5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211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5758.6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2964.7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2613.1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V15">
        <v>2961.7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2613.1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2793.8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2542.5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618.79999999999995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581.70000000000005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1532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3351.7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783.1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647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1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0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2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12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"Черемховское"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514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705.2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10.4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4420.7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2641.9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2174.3000000000002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769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4421.1000000000004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3174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2950.1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V15">
        <v>3173.4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2850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1247.3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2810.8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714.9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598.70000000000005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854.3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590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711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381.6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0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2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13" sId="2" ref="A15:XFD15" action="deleteRow">
    <undo index="0" exp="area" dr="AO13:AO15" r="AO16" sId="2"/>
    <undo index="0" exp="area" dr="AN13:AN15" r="AN16" sId="2"/>
    <undo index="0" exp="area" dr="AM13:AM15" r="AM16" sId="2"/>
    <undo index="0" exp="area" dr="AL13:AL15" r="AL16" sId="2"/>
    <undo index="0" exp="area" dr="AI13:AI15" r="AI16" sId="2"/>
    <undo index="0" exp="area" dr="AH13:AH15" r="AH16" sId="2"/>
    <undo index="0" exp="area" dr="AC13:AC15" r="AC16" sId="2"/>
    <undo index="0" exp="area" dr="AB13:AB15" r="AB16" sId="2"/>
    <undo index="0" exp="area" dr="W13:W15" r="W16" sId="2"/>
    <undo index="0" exp="area" dr="T13:T15" r="T16" sId="2"/>
    <undo index="0" exp="area" dr="Q13:Q15" r="Q16" sId="2"/>
    <undo index="0" exp="area" dr="P13:P15" r="P16" sId="2"/>
    <undo index="0" exp="area" dr="M13:M15" r="M16" sId="2"/>
    <undo index="0" exp="area" dr="L13:L15" r="L16" sId="2"/>
    <undo index="0" exp="area" dr="I13:I15" r="I16" sId="2"/>
    <undo index="0" exp="area" dr="H13:H15" r="H16" sId="2"/>
    <undo index="0" exp="area" dr="E13:E15" r="E16" sId="2"/>
    <undo index="0" exp="area" dr="D13:D15" r="D16" sId="2"/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сельское поселение "Шимбиликское"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15">
        <v>145</v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E15">
        <v>168.5</v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15">
        <v>54.1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I15">
        <v>3236.4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L15">
        <v>890.5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M15">
        <v>673.5</v>
      </nc>
      <ndxf>
        <font>
          <sz val="12"/>
          <color indexed="8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P15">
        <v>222.8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Q15">
        <v>3289.7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T15">
        <v>2165.8000000000002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U15">
        <v>1108.5999999999999</v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V15">
        <v>2112.4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W15">
        <v>1054.5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B15">
        <v>1123.9000000000001</v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C15">
        <v>1950.3</v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F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H15">
        <v>168.8</v>
      </nc>
      <ndxf>
        <font>
          <sz val="10"/>
          <color auto="1"/>
          <name val="Times New Roman"/>
          <scheme val="none"/>
        </font>
        <numFmt numFmtId="168" formatCode="###\ ###\ ###\ ###\ 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I15">
        <v>167.4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L15">
        <v>1191.0999999999999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M15">
        <v>873.8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N15">
        <v>2948.5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O15">
        <v>1097.2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U15" t="inlineStr">
        <is>
          <t>размещено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W15" t="inlineStr">
        <is>
          <t>нет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X15">
        <v>0</v>
      </nc>
      <ndxf>
        <font>
          <sz val="11"/>
          <color theme="1"/>
          <name val="Times New Roman"/>
          <scheme val="none"/>
        </font>
        <numFmt numFmtId="3" formatCode="#,##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Y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D15">
        <v>2</v>
      </nc>
      <n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14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5" t="inlineStr">
        <is>
          <t>Всего по сельским поселениям</t>
        </is>
      </nc>
      <ndxf>
        <font>
          <sz val="10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D15">
        <f>SUM(D13:D14)</f>
      </nc>
      <ndxf>
        <font>
          <sz val="12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E15">
        <f>SUM(E13:E14)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5">
        <f>E15/D15</f>
      </nc>
      <ndxf>
        <font>
          <sz val="11"/>
          <color theme="1"/>
          <name val="Times New Roman"/>
          <scheme val="none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5">
        <f>(F15-0.96)/(1.87-0.96)</f>
      </nc>
      <ndxf>
        <font>
          <sz val="11"/>
          <color theme="1"/>
          <name val="Times New Roman"/>
          <scheme val="none"/>
        </font>
        <numFmt numFmtId="166" formatCode="#,##0.0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5">
        <f>SUM(H13:H14)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I15">
        <f>SUM(I13:I14)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J15">
        <f>H15/I15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K15">
        <f>(0-J15)/(0-0.1)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L15">
        <f>SUM(L13:L14)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M15">
        <f>SUM(M13:M14)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N15">
        <f>L15/M15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O15">
        <f>(1.81-N15)/(1.81-0.85)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P15">
        <f>SUM(P13:P14)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Q15">
        <f>SUM(Q13:Q14)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R15">
        <f>SUM(P15/Q15)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S15">
        <f>(0.85-R15)/(0.85-0)</f>
      </nc>
      <ndxf>
        <font>
          <sz val="12"/>
          <color indexed="8"/>
          <name val="Times New Roman"/>
          <scheme val="none"/>
        </font>
        <numFmt numFmtId="167" formatCode="0.00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T15">
        <f>SUM(T13:T14)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U15">
        <v>35237.300000000003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 numFmtId="4">
      <nc r="V15">
        <v>45994.7</v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W15">
        <f>SUM(W13:W14)</f>
      </nc>
      <ndxf>
        <font>
          <sz val="12"/>
          <color indexed="8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X15">
        <f>SUM(((T15-U15)-(V15-W15))/T15)</f>
      </nc>
      <ndxf>
        <font>
          <sz val="11"/>
          <color theme="1"/>
          <name val="Times New Roman"/>
          <scheme val="none"/>
        </font>
        <numFmt numFmtId="166" formatCode="#,##0.0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Y15">
        <f>(0-X15)/(0-(-0.04))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Z15" t="inlineStr">
        <is>
          <t>да</t>
        </is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A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B15">
        <f>SUM(AB13:AB14)</f>
      </nc>
      <ndxf>
        <font>
          <sz val="11"/>
          <color indexed="8"/>
          <name val="Times New Roman"/>
          <scheme val="none"/>
        </font>
        <numFmt numFmtId="167" formatCode="0.0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hidden="1"/>
      </ndxf>
    </rcc>
    <rcc rId="0" sId="2" dxf="1">
      <nc r="AC15">
        <f>SUM(AC13:AC14)</f>
      </nc>
      <ndxf>
        <font>
          <sz val="11"/>
          <color theme="1"/>
          <name val="Times New Roman"/>
          <scheme val="none"/>
        </font>
        <numFmt numFmtId="168" formatCode="###\ ###\ ###\ ###\ 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D15">
        <f>AB15/AC15</f>
      </nc>
      <n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E15">
        <f>(3.3-AD15)/(3.3-0.1)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F15">
        <v>0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AG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H15">
        <f>SUM(AH13:AH14)</f>
      </nc>
      <ndxf>
        <font>
          <sz val="10"/>
          <color auto="1"/>
          <name val="Times New Roman"/>
          <scheme val="none"/>
        </font>
        <numFmt numFmtId="168" formatCode="###\ ###\ ###\ ###\ ##0.00"/>
        <fill>
          <patternFill patternType="solid">
            <bgColor rgb="FFDCFFDC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I15">
        <f>SUM(AI13:AI14)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J15">
        <f>AH15/AI15</f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K15">
        <f>(AJ15-0.9)/(2.4-0.9)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L15">
        <f>SUM(AL13:AL14)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M15">
        <f>SUM(AM13:AM14)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N15">
        <f>SUM(AN13:AN14)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O15">
        <f>SUM(AO13:AO14)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P15">
        <f>SUM(AO15/(1.1*(AN15+AM15+AL15)/3))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Q15">
        <f>SUM(3.18-AP15)/(3.18-0.59)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3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R15" t="inlineStr">
        <is>
          <t>0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S15">
        <f>1-AR15/12</f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AT15" t="inlineStr">
        <is>
          <t>0,66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U15" start="0" length="0">
      <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V15">
        <v>1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W15" start="0" length="0">
      <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AX15">
        <v>0.93</v>
      </nc>
      <ndxf>
        <font>
          <sz val="11"/>
          <color theme="1"/>
          <name val="Times New Roman"/>
          <scheme val="none"/>
        </font>
        <numFmt numFmtId="165" formatCode="#,##0.0"/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AY15" start="0" length="0">
      <dxf>
        <font>
          <sz val="11"/>
          <color theme="1"/>
          <name val="Times New Roman"/>
          <scheme val="none"/>
        </font>
        <numFmt numFmtId="165" formatCode="#,##0.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AZ15">
        <v>1</v>
      </nc>
      <ndxf>
        <font>
          <sz val="11"/>
          <color theme="1"/>
          <name val="Times New Roman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A15">
        <f>G15+K15+O15+S15+Y15+AA15+AE15+AG15+AK15+AQ15+AT15+AV15+AX15+AZ15/14</f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B15">
        <f>BA15/100*30+BA15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C15">
        <f>BA15-BA15/100*30</f>
      </nc>
      <ndxf>
        <font>
          <sz val="11"/>
          <color theme="1"/>
          <name val="Times New Roman"/>
          <scheme val="none"/>
        </font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D15" start="0" length="0">
      <dxf>
        <font>
          <sz val="11"/>
          <color theme="1"/>
          <name val="Times New Roman"/>
          <scheme val="none"/>
        </font>
        <fill>
          <patternFill patternType="solid">
            <bgColor theme="9" tint="0.39997558519241921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E15" start="0" length="0">
      <dxf>
        <font>
          <sz val="11"/>
          <color theme="1"/>
          <name val="Times New Roman"/>
          <scheme val="none"/>
        </font>
      </dxf>
    </rfmt>
    <rfmt sheetId="2" sqref="BF15" start="0" length="0">
      <dxf>
        <font>
          <sz val="11"/>
          <color theme="1"/>
          <name val="Times New Roman"/>
          <scheme val="none"/>
        </font>
      </dxf>
    </rfmt>
    <rfmt sheetId="2" sqref="BG15" start="0" length="0">
      <dxf>
        <font>
          <sz val="11"/>
          <color theme="1"/>
          <name val="Times New Roman"/>
          <scheme val="none"/>
        </font>
      </dxf>
    </rfmt>
  </rrc>
  <rrc rId="515" sId="2" ref="A15:XFD15" action="deleteRow">
    <undo index="0" exp="area" ref3D="1" dr="$A$1:$A$1048576" dn="Z_581E5DCE_8301_4104_A904_D824C9713B98_.wvu.Cols" sId="2"/>
    <undo index="0" exp="area" ref3D="1" dr="$A$1:$A$1048576" dn="Z_FC496669_5C6B_4266_9CB8_30678E86A5A4_.wvu.Cols" sId="2"/>
    <undo index="0" exp="area" ref3D="1" dr="$A$1:$A$1048576" dn="Z_B60EDDB9_DECD_4A90_B353_AD282E2381D3_.wvu.Cols" sId="2"/>
    <rfmt sheetId="2" xfDxf="1" sqref="A15:XFD15" start="0" length="0"/>
    <rfmt sheetId="2" sqref="B15" start="0" length="0">
      <dxf>
        <alignment horizontal="center" vertical="center" readingOrder="0"/>
      </dxf>
    </rfmt>
    <rfmt sheetId="2" sqref="C15" start="0" length="0">
      <dxf>
        <font>
          <sz val="10"/>
          <color theme="1"/>
          <name val="Calibri"/>
          <scheme val="minor"/>
        </font>
        <alignment horizontal="center" vertical="center" readingOrder="0"/>
      </dxf>
    </rfmt>
    <rfmt sheetId="2" sqref="D15" start="0" length="0">
      <dxf>
        <numFmt numFmtId="165" formatCode="#,##0.0"/>
        <alignment horizontal="center" vertical="center" readingOrder="0"/>
      </dxf>
    </rfmt>
    <rfmt sheetId="2" sqref="E15" start="0" length="0">
      <dxf>
        <numFmt numFmtId="165" formatCode="#,##0.0"/>
        <alignment horizontal="center" vertical="center" readingOrder="0"/>
      </dxf>
    </rfmt>
    <rfmt sheetId="2" sqref="F15" start="0" length="0">
      <dxf>
        <numFmt numFmtId="165" formatCode="#,##0.0"/>
        <alignment horizontal="center" vertical="center" readingOrder="0"/>
      </dxf>
    </rfmt>
    <rfmt sheetId="2" sqref="G15" start="0" length="0">
      <dxf>
        <numFmt numFmtId="165" formatCode="#,##0.0"/>
        <alignment horizontal="center" vertical="center" readingOrder="0"/>
      </dxf>
    </rfmt>
    <rfmt sheetId="2" sqref="H15" start="0" length="0">
      <dxf>
        <numFmt numFmtId="165" formatCode="#,##0.0"/>
        <fill>
          <patternFill patternType="solid">
            <bgColor theme="0"/>
          </patternFill>
        </fill>
        <alignment horizontal="center" vertical="center" readingOrder="0"/>
      </dxf>
    </rfmt>
    <rfmt sheetId="2" sqref="I15" start="0" length="0">
      <dxf>
        <numFmt numFmtId="165" formatCode="#,##0.0"/>
        <alignment horizontal="center" vertical="center" readingOrder="0"/>
      </dxf>
    </rfmt>
    <rfmt sheetId="2" sqref="J15" start="0" length="0">
      <dxf>
        <numFmt numFmtId="165" formatCode="#,##0.0"/>
        <alignment horizontal="center" vertical="center" readingOrder="0"/>
      </dxf>
    </rfmt>
    <rfmt sheetId="2" sqref="K15" start="0" length="0">
      <dxf>
        <numFmt numFmtId="165" formatCode="#,##0.0"/>
        <alignment horizontal="center" vertical="center" readingOrder="0"/>
      </dxf>
    </rfmt>
    <rfmt sheetId="2" sqref="L15" start="0" length="0">
      <dxf>
        <numFmt numFmtId="165" formatCode="#,##0.0"/>
        <alignment horizontal="center" vertical="center" readingOrder="0"/>
      </dxf>
    </rfmt>
    <rfmt sheetId="2" sqref="M15" start="0" length="0">
      <dxf>
        <numFmt numFmtId="165" formatCode="#,##0.0"/>
        <alignment horizontal="center" vertical="center" readingOrder="0"/>
      </dxf>
    </rfmt>
    <rfmt sheetId="2" sqref="N15" start="0" length="0">
      <dxf>
        <numFmt numFmtId="165" formatCode="#,##0.0"/>
        <alignment horizontal="center" vertical="center" readingOrder="0"/>
      </dxf>
    </rfmt>
    <rfmt sheetId="2" sqref="O15" start="0" length="0">
      <dxf>
        <numFmt numFmtId="165" formatCode="#,##0.0"/>
        <alignment horizontal="center" vertical="center" readingOrder="0"/>
      </dxf>
    </rfmt>
    <rfmt sheetId="2" sqref="P15" start="0" length="0">
      <dxf>
        <numFmt numFmtId="165" formatCode="#,##0.0"/>
        <alignment horizontal="center" vertical="center" readingOrder="0"/>
      </dxf>
    </rfmt>
    <rfmt sheetId="2" sqref="Q15" start="0" length="0">
      <dxf>
        <numFmt numFmtId="165" formatCode="#,##0.0"/>
        <alignment horizontal="center" vertical="center" readingOrder="0"/>
      </dxf>
    </rfmt>
    <rfmt sheetId="2" sqref="R15" start="0" length="0">
      <dxf>
        <numFmt numFmtId="165" formatCode="#,##0.0"/>
        <alignment horizontal="center" vertical="center" readingOrder="0"/>
      </dxf>
    </rfmt>
    <rfmt sheetId="2" sqref="S15" start="0" length="0">
      <dxf>
        <numFmt numFmtId="165" formatCode="#,##0.0"/>
        <alignment horizontal="center" vertical="center" readingOrder="0"/>
      </dxf>
    </rfmt>
    <rcc rId="0" sId="2" dxf="1" numFmtId="4">
      <nc r="T15">
        <v>49735</v>
      </nc>
      <ndxf>
        <numFmt numFmtId="165" formatCode="#,##0.0"/>
        <alignment horizontal="center" vertical="center" readingOrder="0"/>
      </ndxf>
    </rcc>
    <rcc rId="0" sId="2" dxf="1" numFmtId="4">
      <nc r="U15">
        <v>35237.300000000003</v>
      </nc>
      <ndxf>
        <numFmt numFmtId="165" formatCode="#,##0.0"/>
        <alignment horizontal="center" vertical="center" readingOrder="0"/>
      </ndxf>
    </rcc>
    <rcc rId="0" sId="2" dxf="1" numFmtId="4">
      <nc r="V15">
        <v>45994.7</v>
      </nc>
      <ndxf>
        <numFmt numFmtId="165" formatCode="#,##0.0"/>
        <alignment horizontal="center" vertical="center" readingOrder="0"/>
      </ndxf>
    </rcc>
    <rcc rId="0" sId="2" dxf="1" numFmtId="4">
      <nc r="W15">
        <v>34820.699999999997</v>
      </nc>
      <ndxf>
        <numFmt numFmtId="165" formatCode="#,##0.0"/>
        <alignment horizontal="center" vertical="center" readingOrder="0"/>
      </ndxf>
    </rcc>
    <rfmt sheetId="2" sqref="X15" start="0" length="0">
      <dxf>
        <numFmt numFmtId="165" formatCode="#,##0.0"/>
        <alignment horizontal="center" vertical="center" readingOrder="0"/>
      </dxf>
    </rfmt>
    <rfmt sheetId="2" sqref="Y15" start="0" length="0">
      <dxf>
        <numFmt numFmtId="165" formatCode="#,##0.0"/>
        <alignment horizontal="center" vertical="center" readingOrder="0"/>
      </dxf>
    </rfmt>
    <rfmt sheetId="2" sqref="Z15" start="0" length="0">
      <dxf>
        <numFmt numFmtId="165" formatCode="#,##0.0"/>
        <alignment horizontal="center" vertical="center" readingOrder="0"/>
      </dxf>
    </rfmt>
    <rfmt sheetId="2" sqref="AA15" start="0" length="0">
      <dxf>
        <numFmt numFmtId="165" formatCode="#,##0.0"/>
        <alignment horizontal="center" vertical="center" readingOrder="0"/>
      </dxf>
    </rfmt>
    <rcc rId="0" sId="2" dxf="1" numFmtId="4">
      <nc r="AB15">
        <v>33892.5</v>
      </nc>
      <ndxf>
        <numFmt numFmtId="165" formatCode="#,##0.0"/>
        <alignment horizontal="center" vertical="center" readingOrder="0"/>
      </ndxf>
    </rcc>
    <rcc rId="0" sId="2" dxf="1" numFmtId="4">
      <nc r="AC15">
        <v>37605.1</v>
      </nc>
      <ndxf>
        <numFmt numFmtId="165" formatCode="#,##0.0"/>
        <alignment horizontal="center" vertical="center" readingOrder="0"/>
      </ndxf>
    </rcc>
    <rfmt sheetId="2" sqref="AD15" start="0" length="0">
      <dxf>
        <numFmt numFmtId="165" formatCode="#,##0.0"/>
        <alignment horizontal="center" vertical="center" readingOrder="0"/>
      </dxf>
    </rfmt>
    <rfmt sheetId="2" sqref="AE15" start="0" length="0">
      <dxf>
        <numFmt numFmtId="165" formatCode="#,##0.0"/>
        <alignment horizontal="center" vertical="center" readingOrder="0"/>
      </dxf>
    </rfmt>
    <rfmt sheetId="2" sqref="AF15" start="0" length="0">
      <dxf>
        <numFmt numFmtId="165" formatCode="#,##0.0"/>
        <alignment horizontal="center" vertical="center" readingOrder="0"/>
      </dxf>
    </rfmt>
    <rfmt sheetId="2" sqref="AG15" start="0" length="0">
      <dxf>
        <numFmt numFmtId="165" formatCode="#,##0.0"/>
        <alignment horizontal="center" vertical="center" readingOrder="0"/>
      </dxf>
    </rfmt>
    <rcc rId="0" sId="2" dxf="1" numFmtId="4">
      <nc r="AH15">
        <v>14029.7</v>
      </nc>
      <ndxf>
        <numFmt numFmtId="165" formatCode="#,##0.0"/>
        <alignment horizontal="center" vertical="center" readingOrder="0"/>
      </ndxf>
    </rcc>
    <rfmt sheetId="2" sqref="AI15" start="0" length="0">
      <dxf>
        <numFmt numFmtId="165" formatCode="#,##0.0"/>
        <alignment horizontal="center" vertical="center" readingOrder="0"/>
      </dxf>
    </rfmt>
    <rfmt sheetId="2" sqref="AJ15" start="0" length="0">
      <dxf>
        <numFmt numFmtId="165" formatCode="#,##0.0"/>
        <alignment horizontal="center" vertical="center" readingOrder="0"/>
      </dxf>
    </rfmt>
    <rfmt sheetId="2" sqref="AK15" start="0" length="0">
      <dxf>
        <numFmt numFmtId="165" formatCode="#,##0.0"/>
        <alignment horizontal="center" vertical="center" readingOrder="0"/>
      </dxf>
    </rfmt>
    <rcc rId="0" sId="2" dxf="1" numFmtId="4">
      <nc r="AL15">
        <v>21300.5</v>
      </nc>
      <ndxf>
        <numFmt numFmtId="165" formatCode="#,##0.0"/>
        <alignment horizontal="center" vertical="center" readingOrder="0"/>
      </ndxf>
    </rcc>
    <rcc rId="0" sId="2" dxf="1" numFmtId="4">
      <nc r="AM15">
        <v>14259</v>
      </nc>
      <ndxf>
        <numFmt numFmtId="165" formatCode="#,##0.0"/>
        <alignment horizontal="center" vertical="center" readingOrder="0"/>
      </ndxf>
    </rcc>
    <rcc rId="0" sId="2" dxf="1" numFmtId="4">
      <nc r="AN15">
        <v>21180</v>
      </nc>
      <ndxf>
        <numFmt numFmtId="165" formatCode="#,##0.0"/>
        <alignment horizontal="center" vertical="center" readingOrder="0"/>
      </ndxf>
    </rcc>
    <rcc rId="0" sId="2" dxf="1" numFmtId="4">
      <nc r="AO15">
        <v>21560</v>
      </nc>
      <ndxf>
        <numFmt numFmtId="165" formatCode="#,##0.0"/>
        <alignment horizontal="center" vertical="center" readingOrder="0"/>
      </ndxf>
    </rcc>
    <rfmt sheetId="2" sqref="AP15" start="0" length="0">
      <dxf>
        <numFmt numFmtId="165" formatCode="#,##0.0"/>
        <alignment horizontal="center" vertical="center" readingOrder="0"/>
      </dxf>
    </rfmt>
    <rfmt sheetId="2" sqref="AQ15" start="0" length="0">
      <dxf>
        <numFmt numFmtId="165" formatCode="#,##0.0"/>
        <alignment horizontal="center" vertical="center" readingOrder="0"/>
      </dxf>
    </rfmt>
    <rfmt sheetId="2" sqref="AR15" start="0" length="0">
      <dxf>
        <numFmt numFmtId="165" formatCode="#,##0.0"/>
        <alignment horizontal="center" vertical="center" readingOrder="0"/>
      </dxf>
    </rfmt>
    <rcc rId="0" sId="2" dxf="1">
      <nc r="AS15">
        <f>1-AR15/12</f>
      </nc>
      <ndxf>
        <numFmt numFmtId="165" formatCode="#,##0.0"/>
        <alignment horizontal="center" vertical="center" readingOrder="0"/>
      </ndxf>
    </rcc>
    <rfmt sheetId="2" sqref="AT15" start="0" length="0">
      <dxf>
        <numFmt numFmtId="165" formatCode="#,##0.0"/>
        <alignment horizontal="center" vertical="center" readingOrder="0"/>
      </dxf>
    </rfmt>
    <rfmt sheetId="2" sqref="AU15" start="0" length="0">
      <dxf>
        <numFmt numFmtId="165" formatCode="#,##0.0"/>
        <alignment horizontal="center" vertical="center" readingOrder="0"/>
      </dxf>
    </rfmt>
    <rfmt sheetId="2" sqref="AV15" start="0" length="0">
      <dxf>
        <numFmt numFmtId="165" formatCode="#,##0.0"/>
        <alignment horizontal="center" vertical="center" readingOrder="0"/>
      </dxf>
    </rfmt>
    <rfmt sheetId="2" sqref="AW15" start="0" length="0">
      <dxf>
        <numFmt numFmtId="165" formatCode="#,##0.0"/>
        <alignment horizontal="center" vertical="center" readingOrder="0"/>
      </dxf>
    </rfmt>
    <rfmt sheetId="2" sqref="AX15" start="0" length="0">
      <dxf>
        <numFmt numFmtId="165" formatCode="#,##0.0"/>
        <alignment horizontal="center" vertical="center" readingOrder="0"/>
      </dxf>
    </rfmt>
    <rfmt sheetId="2" sqref="AY15" start="0" length="0">
      <dxf>
        <numFmt numFmtId="165" formatCode="#,##0.0"/>
        <alignment horizontal="center" vertical="center" readingOrder="0"/>
      </dxf>
    </rfmt>
    <rfmt sheetId="2" sqref="AZ15" start="0" length="0">
      <dxf>
        <alignment horizontal="center" vertical="center" readingOrder="0"/>
      </dxf>
    </rfmt>
    <rfmt sheetId="2" sqref="BA15" start="0" length="0">
      <dxf>
        <numFmt numFmtId="164" formatCode="0.0"/>
        <alignment horizontal="center" vertical="center" readingOrder="0"/>
      </dxf>
    </rfmt>
    <rfmt sheetId="2" sqref="BB15" start="0" length="0">
      <dxf>
        <alignment horizontal="center" vertical="center" readingOrder="0"/>
      </dxf>
    </rfmt>
    <rfmt sheetId="2" sqref="BC15" start="0" length="0">
      <dxf>
        <alignment horizontal="center" vertical="center" readingOrder="0"/>
      </dxf>
    </rfmt>
    <rfmt sheetId="2" sqref="BD15" start="0" length="0">
      <dxf>
        <alignment horizontal="center" vertical="center" readingOrder="0"/>
      </dxf>
    </rfmt>
  </rrc>
  <rfmt sheetId="2" sqref="B12:BD14">
    <dxf>
      <alignment vertical="center" readingOrder="0"/>
    </dxf>
  </rfmt>
  <rfmt sheetId="2" sqref="B12:BD14">
    <dxf>
      <alignment horizontal="center" readingOrder="0"/>
    </dxf>
  </rfmt>
  <rcc rId="516" sId="2">
    <nc r="B13" t="inlineStr">
      <is>
        <t>1.</t>
      </is>
    </nc>
  </rcc>
  <rcc rId="517" sId="2">
    <nc r="B14" t="inlineStr">
      <is>
        <t>2.</t>
      </is>
    </nc>
  </rcc>
  <rcc rId="518" sId="2">
    <oc r="C13" t="inlineStr">
      <is>
        <t>сельское поселение "Альбитуйское"</t>
      </is>
    </oc>
    <nc r="C13" t="inlineStr">
      <is>
        <t>"Тупикское"</t>
      </is>
    </nc>
  </rcc>
  <rcc rId="519" sId="2">
    <oc r="C14" t="inlineStr">
      <is>
        <t>сельское поселение "Архангельское"</t>
      </is>
    </oc>
    <nc r="C14" t="inlineStr">
      <is>
        <t>"Зареченское"</t>
      </is>
    </nc>
  </rcc>
  <rcc rId="520" sId="2" numFmtId="4">
    <oc r="D13">
      <v>2739.1</v>
    </oc>
    <nc r="D13">
      <v>602.4</v>
    </nc>
  </rcc>
  <rcc rId="521" sId="2" numFmtId="4">
    <oc r="E13">
      <v>2807.4</v>
    </oc>
    <nc r="E13">
      <v>643.20000000000005</v>
    </nc>
  </rcc>
  <rcc rId="522" sId="2" numFmtId="4">
    <oc r="D14">
      <v>164</v>
    </oc>
    <nc r="D14">
      <v>414.9</v>
    </nc>
  </rcc>
  <rcc rId="523" sId="2" numFmtId="4">
    <oc r="E14">
      <v>314.3</v>
    </oc>
    <nc r="E14">
      <v>383.3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W14">
    <dxf>
      <fill>
        <patternFill patternType="solid">
          <bgColor rgb="FFFFFF00"/>
        </patternFill>
      </fill>
    </dxf>
  </rfmt>
  <rcc rId="569" sId="2" numFmtId="4">
    <nc r="W15">
      <v>1467.9</v>
    </nc>
  </rcc>
  <rcc rId="570" sId="2" numFmtId="4">
    <nc r="AC15">
      <v>3141.3</v>
    </nc>
  </rcc>
  <rcc rId="571" sId="2">
    <nc r="AC16">
      <v>2342</v>
    </nc>
  </rcc>
  <rfmt sheetId="2" sqref="AC13:AC14">
    <dxf>
      <fill>
        <patternFill patternType="solid">
          <bgColor rgb="FFFFFF00"/>
        </patternFill>
      </fill>
    </dxf>
  </rfmt>
  <rdn rId="0" localSheetId="1" customView="1" name="Z_BC6D316B_DAD5_418B_8D84_F656534E82C1_.wvu.PrintArea" hidden="1" oldHidden="1">
    <formula>'2017г.'!$A$1:$BD$28</formula>
  </rdn>
  <rdn rId="0" localSheetId="1" customView="1" name="Z_BC6D316B_DAD5_418B_8D84_F656534E82C1_.wvu.Rows" hidden="1" oldHidden="1">
    <formula>'2017г.'!$9:$10</formula>
  </rdn>
  <rdn rId="0" localSheetId="1" customView="1" name="Z_BC6D316B_DAD5_418B_8D84_F656534E82C1_.wvu.Cols" hidden="1" oldHidden="1">
    <formula>'2017г.'!$A:$A</formula>
  </rdn>
  <rdn rId="0" localSheetId="2" customView="1" name="Z_BC6D316B_DAD5_418B_8D84_F656534E82C1_.wvu.Rows" hidden="1" oldHidden="1">
    <formula>'2018'!$9:$10</formula>
  </rdn>
  <rdn rId="0" localSheetId="2" customView="1" name="Z_BC6D316B_DAD5_418B_8D84_F656534E82C1_.wvu.Cols" hidden="1" oldHidden="1">
    <formula>'2018'!$A:$A</formula>
  </rdn>
  <rcv guid="{BC6D316B-DAD5-418B-8D84-F656534E82C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" sId="2">
    <nc r="AC17">
      <v>2775.3</v>
    </nc>
  </rcc>
  <rcc rId="578" sId="2">
    <nc r="AC18">
      <v>1839.6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" sId="2" numFmtId="4">
    <oc r="W14">
      <v>1602.3</v>
    </oc>
    <nc r="W14">
      <v>1467.9</v>
    </nc>
  </rcc>
  <rcc rId="580" sId="2" numFmtId="4">
    <oc r="W15">
      <v>1467.9</v>
    </oc>
    <nc r="W15"/>
  </rcc>
  <rcc rId="581" sId="2" numFmtId="4">
    <oc r="AC13">
      <v>712.6</v>
    </oc>
    <nc r="AC13">
      <v>3141.3</v>
    </nc>
  </rcc>
  <rcc rId="582" sId="2" numFmtId="4">
    <oc r="AC14">
      <v>384.7</v>
    </oc>
    <nc r="AC14">
      <v>2342</v>
    </nc>
  </rcc>
  <rcc rId="583" sId="2" numFmtId="4">
    <oc r="AC15">
      <v>3141.3</v>
    </oc>
    <nc r="AC15"/>
  </rcc>
  <rcc rId="584" sId="2">
    <oc r="AC16">
      <v>2342</v>
    </oc>
    <nc r="AC16"/>
  </rcc>
  <rcc rId="585" sId="2">
    <oc r="AC17">
      <v>2775.3</v>
    </oc>
    <nc r="AC17"/>
  </rcc>
  <rcc rId="586" sId="2">
    <oc r="AC18">
      <v>1839.6</v>
    </oc>
    <nc r="AC18"/>
  </rcc>
  <rfmt sheetId="2" sqref="W14">
    <dxf>
      <fill>
        <patternFill>
          <bgColor theme="0"/>
        </patternFill>
      </fill>
    </dxf>
  </rfmt>
  <rfmt sheetId="2" sqref="AC13:AC14">
    <dxf>
      <fill>
        <patternFill>
          <bgColor theme="0"/>
        </patternFill>
      </fill>
    </dxf>
  </rfmt>
  <rfmt sheetId="2" sqref="BB22">
    <dxf>
      <alignment vertical="center" readingOrder="0"/>
    </dxf>
  </rfmt>
  <rfmt sheetId="2" sqref="BB22">
    <dxf>
      <alignment horizontal="center" readingOrder="0"/>
    </dxf>
  </rfmt>
  <rcc rId="587" sId="2">
    <nc r="BC22">
      <v>2</v>
    </nc>
  </rcc>
  <rfmt sheetId="2" sqref="BC22">
    <dxf>
      <alignment vertical="center" readingOrder="0"/>
    </dxf>
  </rfmt>
  <rfmt sheetId="2" sqref="BC22">
    <dxf>
      <alignment horizontal="center" readingOrder="0"/>
    </dxf>
  </rfmt>
  <rfmt sheetId="2" sqref="BA28">
    <dxf>
      <alignment vertical="center" readingOrder="0"/>
    </dxf>
  </rfmt>
  <rfmt sheetId="2" sqref="BA28">
    <dxf>
      <alignment horizontal="center" readingOrder="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0"/>
  <sheetViews>
    <sheetView topLeftCell="B7" workbookViewId="0">
      <selection activeCell="B33" sqref="B33"/>
    </sheetView>
  </sheetViews>
  <sheetFormatPr defaultRowHeight="15" x14ac:dyDescent="0.25"/>
  <cols>
    <col min="1" max="1" width="9.140625" hidden="1" customWidth="1"/>
    <col min="2" max="2" width="36" style="26" customWidth="1"/>
    <col min="3" max="3" width="13.28515625" customWidth="1"/>
    <col min="4" max="4" width="11.28515625" customWidth="1"/>
    <col min="5" max="10" width="13.28515625" customWidth="1"/>
    <col min="11" max="11" width="17.85546875" customWidth="1"/>
    <col min="12" max="21" width="13.28515625" customWidth="1"/>
    <col min="22" max="22" width="14" customWidth="1"/>
    <col min="23" max="23" width="13.140625" customWidth="1"/>
    <col min="24" max="24" width="11.140625" customWidth="1"/>
    <col min="25" max="25" width="16.5703125" customWidth="1"/>
    <col min="26" max="26" width="10.28515625" customWidth="1"/>
    <col min="27" max="27" width="19.7109375" customWidth="1"/>
    <col min="28" max="28" width="13.28515625" customWidth="1"/>
    <col min="29" max="29" width="17.28515625" customWidth="1"/>
    <col min="33" max="33" width="12" customWidth="1"/>
    <col min="34" max="34" width="18.140625" customWidth="1"/>
    <col min="35" max="35" width="13.5703125" customWidth="1"/>
    <col min="36" max="36" width="11.5703125" bestFit="1" customWidth="1"/>
    <col min="37" max="40" width="11.5703125" customWidth="1"/>
    <col min="41" max="41" width="14.42578125" customWidth="1"/>
    <col min="42" max="42" width="11.5703125" customWidth="1"/>
    <col min="43" max="43" width="16.7109375" customWidth="1"/>
    <col min="44" max="44" width="14.5703125" customWidth="1"/>
    <col min="45" max="45" width="9.5703125" customWidth="1"/>
    <col min="46" max="46" width="13.140625" customWidth="1"/>
    <col min="47" max="47" width="9.42578125" customWidth="1"/>
    <col min="48" max="48" width="13.7109375" customWidth="1"/>
    <col min="49" max="49" width="12" customWidth="1"/>
    <col min="50" max="50" width="9.42578125" customWidth="1"/>
    <col min="51" max="51" width="9.28515625" customWidth="1"/>
    <col min="52" max="52" width="11.85546875" style="1" customWidth="1"/>
    <col min="53" max="53" width="10.5703125" bestFit="1" customWidth="1"/>
    <col min="54" max="54" width="9.5703125" bestFit="1" customWidth="1"/>
    <col min="55" max="55" width="7.28515625" customWidth="1"/>
    <col min="56" max="56" width="40.7109375" customWidth="1"/>
  </cols>
  <sheetData>
    <row r="1" spans="1:56" x14ac:dyDescent="0.25">
      <c r="B1" s="195" t="s">
        <v>99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</row>
    <row r="2" spans="1:56" s="2" customFormat="1" ht="9" customHeight="1" x14ac:dyDescent="0.25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Z2" s="3"/>
    </row>
    <row r="3" spans="1:56" ht="15" customHeight="1" x14ac:dyDescent="0.25">
      <c r="A3" s="197" t="s">
        <v>0</v>
      </c>
      <c r="B3" s="178" t="s">
        <v>1</v>
      </c>
      <c r="C3" s="184" t="s">
        <v>2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/>
      <c r="O3" s="184" t="s">
        <v>3</v>
      </c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6"/>
      <c r="AK3" s="59"/>
      <c r="AL3" s="59"/>
      <c r="AM3" s="59"/>
      <c r="AN3" s="59"/>
      <c r="AO3" s="59"/>
      <c r="AP3" s="59"/>
      <c r="AQ3" s="184" t="s">
        <v>4</v>
      </c>
      <c r="AR3" s="185"/>
      <c r="AS3" s="185"/>
      <c r="AT3" s="185"/>
      <c r="AU3" s="185"/>
      <c r="AV3" s="185"/>
      <c r="AW3" s="185"/>
      <c r="AX3" s="185"/>
      <c r="AY3" s="185"/>
      <c r="AZ3" s="185"/>
      <c r="BA3" s="186"/>
      <c r="BB3" s="68"/>
      <c r="BC3" s="68"/>
      <c r="BD3" s="178" t="s">
        <v>1</v>
      </c>
    </row>
    <row r="4" spans="1:56" ht="18" customHeight="1" x14ac:dyDescent="0.25">
      <c r="A4" s="198"/>
      <c r="B4" s="179"/>
      <c r="C4" s="181" t="s">
        <v>5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3"/>
      <c r="O4" s="181"/>
      <c r="P4" s="182"/>
      <c r="Q4" s="182"/>
      <c r="R4" s="183"/>
      <c r="S4" s="67"/>
      <c r="T4" s="67"/>
      <c r="U4" s="67"/>
      <c r="V4" s="184" t="s">
        <v>6</v>
      </c>
      <c r="W4" s="185"/>
      <c r="X4" s="186"/>
      <c r="Y4" s="187" t="s">
        <v>7</v>
      </c>
      <c r="Z4" s="188"/>
      <c r="AA4" s="184"/>
      <c r="AB4" s="185"/>
      <c r="AC4" s="185"/>
      <c r="AD4" s="185"/>
      <c r="AE4" s="185"/>
      <c r="AF4" s="185"/>
      <c r="AG4" s="185"/>
      <c r="AH4" s="185"/>
      <c r="AI4" s="185"/>
      <c r="AJ4" s="186"/>
      <c r="AK4" s="59"/>
      <c r="AL4" s="59"/>
      <c r="AM4" s="59"/>
      <c r="AN4" s="59"/>
      <c r="AO4" s="59"/>
      <c r="AP4" s="59"/>
      <c r="AQ4" s="184" t="s">
        <v>8</v>
      </c>
      <c r="AR4" s="186"/>
      <c r="AS4" s="66"/>
      <c r="AT4" s="184" t="s">
        <v>9</v>
      </c>
      <c r="AU4" s="186"/>
      <c r="AV4" s="184" t="s">
        <v>10</v>
      </c>
      <c r="AW4" s="186"/>
      <c r="AX4" s="184" t="s">
        <v>11</v>
      </c>
      <c r="AY4" s="186"/>
      <c r="AZ4" s="189" t="s">
        <v>12</v>
      </c>
      <c r="BA4" s="158" t="s">
        <v>13</v>
      </c>
      <c r="BB4" s="158" t="s">
        <v>14</v>
      </c>
      <c r="BC4" s="158" t="s">
        <v>15</v>
      </c>
      <c r="BD4" s="179"/>
    </row>
    <row r="5" spans="1:56" ht="15.75" customHeight="1" x14ac:dyDescent="0.25">
      <c r="A5" s="198"/>
      <c r="B5" s="179"/>
      <c r="C5" s="192" t="s">
        <v>16</v>
      </c>
      <c r="D5" s="158" t="s">
        <v>17</v>
      </c>
      <c r="E5" s="173" t="s">
        <v>18</v>
      </c>
      <c r="F5" s="176" t="s">
        <v>19</v>
      </c>
      <c r="G5" s="200" t="s">
        <v>57</v>
      </c>
      <c r="H5" s="200" t="s">
        <v>58</v>
      </c>
      <c r="I5" s="203" t="s">
        <v>59</v>
      </c>
      <c r="J5" s="69"/>
      <c r="K5" s="200" t="s">
        <v>60</v>
      </c>
      <c r="L5" s="200" t="s">
        <v>61</v>
      </c>
      <c r="M5" s="203" t="s">
        <v>62</v>
      </c>
      <c r="N5" s="69"/>
      <c r="O5" s="171" t="s">
        <v>63</v>
      </c>
      <c r="P5" s="171" t="s">
        <v>64</v>
      </c>
      <c r="Q5" s="171" t="s">
        <v>65</v>
      </c>
      <c r="R5" s="176" t="s">
        <v>66</v>
      </c>
      <c r="S5" s="158" t="s">
        <v>79</v>
      </c>
      <c r="T5" s="171" t="s">
        <v>68</v>
      </c>
      <c r="U5" s="171" t="s">
        <v>69</v>
      </c>
      <c r="V5" s="158" t="s">
        <v>70</v>
      </c>
      <c r="W5" s="163" t="s">
        <v>21</v>
      </c>
      <c r="X5" s="153" t="s">
        <v>20</v>
      </c>
      <c r="Y5" s="173" t="s">
        <v>22</v>
      </c>
      <c r="Z5" s="153" t="s">
        <v>20</v>
      </c>
      <c r="AA5" s="163" t="s">
        <v>23</v>
      </c>
      <c r="AB5" s="158" t="s">
        <v>24</v>
      </c>
      <c r="AC5" s="163" t="s">
        <v>25</v>
      </c>
      <c r="AD5" s="153" t="s">
        <v>20</v>
      </c>
      <c r="AE5" s="151" t="s">
        <v>71</v>
      </c>
      <c r="AF5" s="153" t="s">
        <v>66</v>
      </c>
      <c r="AG5" s="168" t="s">
        <v>26</v>
      </c>
      <c r="AH5" s="168" t="s">
        <v>27</v>
      </c>
      <c r="AI5" s="168" t="s">
        <v>28</v>
      </c>
      <c r="AJ5" s="153" t="s">
        <v>20</v>
      </c>
      <c r="AK5" s="151" t="s">
        <v>82</v>
      </c>
      <c r="AL5" s="151" t="s">
        <v>83</v>
      </c>
      <c r="AM5" s="151" t="s">
        <v>84</v>
      </c>
      <c r="AN5" s="151" t="s">
        <v>85</v>
      </c>
      <c r="AO5" s="151" t="s">
        <v>72</v>
      </c>
      <c r="AP5" s="153" t="s">
        <v>20</v>
      </c>
      <c r="AQ5" s="155" t="s">
        <v>86</v>
      </c>
      <c r="AR5" s="158" t="s">
        <v>29</v>
      </c>
      <c r="AS5" s="42"/>
      <c r="AT5" s="160" t="s">
        <v>30</v>
      </c>
      <c r="AU5" s="148" t="s">
        <v>20</v>
      </c>
      <c r="AV5" s="160" t="s">
        <v>31</v>
      </c>
      <c r="AW5" s="148" t="s">
        <v>20</v>
      </c>
      <c r="AX5" s="160" t="s">
        <v>32</v>
      </c>
      <c r="AY5" s="148" t="s">
        <v>20</v>
      </c>
      <c r="AZ5" s="190"/>
      <c r="BA5" s="159"/>
      <c r="BB5" s="159"/>
      <c r="BC5" s="159"/>
      <c r="BD5" s="179"/>
    </row>
    <row r="6" spans="1:56" ht="15.75" customHeight="1" x14ac:dyDescent="0.25">
      <c r="A6" s="198"/>
      <c r="B6" s="179"/>
      <c r="C6" s="193"/>
      <c r="D6" s="159"/>
      <c r="E6" s="174"/>
      <c r="F6" s="177"/>
      <c r="G6" s="201"/>
      <c r="H6" s="201"/>
      <c r="I6" s="204"/>
      <c r="J6" s="70"/>
      <c r="K6" s="201"/>
      <c r="L6" s="201"/>
      <c r="M6" s="204"/>
      <c r="N6" s="70"/>
      <c r="O6" s="172"/>
      <c r="P6" s="172"/>
      <c r="Q6" s="172"/>
      <c r="R6" s="177"/>
      <c r="S6" s="159"/>
      <c r="T6" s="172"/>
      <c r="U6" s="172"/>
      <c r="V6" s="159"/>
      <c r="W6" s="164"/>
      <c r="X6" s="154"/>
      <c r="Y6" s="174"/>
      <c r="Z6" s="154"/>
      <c r="AA6" s="164"/>
      <c r="AB6" s="159"/>
      <c r="AC6" s="164"/>
      <c r="AD6" s="154"/>
      <c r="AE6" s="152"/>
      <c r="AF6" s="154"/>
      <c r="AG6" s="169"/>
      <c r="AH6" s="169"/>
      <c r="AI6" s="169"/>
      <c r="AJ6" s="154"/>
      <c r="AK6" s="152"/>
      <c r="AL6" s="152"/>
      <c r="AM6" s="152"/>
      <c r="AN6" s="152"/>
      <c r="AO6" s="152"/>
      <c r="AP6" s="154"/>
      <c r="AQ6" s="156"/>
      <c r="AR6" s="159"/>
      <c r="AS6" s="38"/>
      <c r="AT6" s="161"/>
      <c r="AU6" s="149"/>
      <c r="AV6" s="161"/>
      <c r="AW6" s="149"/>
      <c r="AX6" s="161"/>
      <c r="AY6" s="149"/>
      <c r="AZ6" s="190"/>
      <c r="BA6" s="159"/>
      <c r="BB6" s="159"/>
      <c r="BC6" s="159"/>
      <c r="BD6" s="179"/>
    </row>
    <row r="7" spans="1:56" ht="15" customHeight="1" x14ac:dyDescent="0.25">
      <c r="A7" s="198"/>
      <c r="B7" s="179"/>
      <c r="C7" s="193"/>
      <c r="D7" s="159"/>
      <c r="E7" s="174"/>
      <c r="F7" s="177"/>
      <c r="G7" s="201"/>
      <c r="H7" s="201"/>
      <c r="I7" s="204"/>
      <c r="J7" s="70"/>
      <c r="K7" s="201"/>
      <c r="L7" s="201"/>
      <c r="M7" s="204"/>
      <c r="N7" s="70"/>
      <c r="O7" s="172"/>
      <c r="P7" s="172"/>
      <c r="Q7" s="172"/>
      <c r="R7" s="177"/>
      <c r="S7" s="159"/>
      <c r="T7" s="172"/>
      <c r="U7" s="172"/>
      <c r="V7" s="159"/>
      <c r="W7" s="164"/>
      <c r="X7" s="154"/>
      <c r="Y7" s="174"/>
      <c r="Z7" s="154"/>
      <c r="AA7" s="164"/>
      <c r="AB7" s="159"/>
      <c r="AC7" s="164"/>
      <c r="AD7" s="154"/>
      <c r="AE7" s="152"/>
      <c r="AF7" s="154"/>
      <c r="AG7" s="169"/>
      <c r="AH7" s="169"/>
      <c r="AI7" s="169"/>
      <c r="AJ7" s="154"/>
      <c r="AK7" s="152"/>
      <c r="AL7" s="152"/>
      <c r="AM7" s="152"/>
      <c r="AN7" s="152"/>
      <c r="AO7" s="152"/>
      <c r="AP7" s="154"/>
      <c r="AQ7" s="156"/>
      <c r="AR7" s="159"/>
      <c r="AS7" s="38"/>
      <c r="AT7" s="161"/>
      <c r="AU7" s="149"/>
      <c r="AV7" s="161"/>
      <c r="AW7" s="149"/>
      <c r="AX7" s="161"/>
      <c r="AY7" s="149"/>
      <c r="AZ7" s="190"/>
      <c r="BA7" s="159"/>
      <c r="BB7" s="159"/>
      <c r="BC7" s="159"/>
      <c r="BD7" s="179"/>
    </row>
    <row r="8" spans="1:56" ht="180" customHeight="1" x14ac:dyDescent="0.25">
      <c r="A8" s="198"/>
      <c r="B8" s="179"/>
      <c r="C8" s="193"/>
      <c r="D8" s="159"/>
      <c r="E8" s="174"/>
      <c r="F8" s="177"/>
      <c r="G8" s="201"/>
      <c r="H8" s="201"/>
      <c r="I8" s="204"/>
      <c r="J8" s="70" t="s">
        <v>20</v>
      </c>
      <c r="K8" s="201"/>
      <c r="L8" s="201"/>
      <c r="M8" s="204"/>
      <c r="N8" s="70" t="s">
        <v>20</v>
      </c>
      <c r="O8" s="172"/>
      <c r="P8" s="172"/>
      <c r="Q8" s="172"/>
      <c r="R8" s="177"/>
      <c r="S8" s="159"/>
      <c r="T8" s="172"/>
      <c r="U8" s="172"/>
      <c r="V8" s="159"/>
      <c r="W8" s="164"/>
      <c r="X8" s="154"/>
      <c r="Y8" s="174"/>
      <c r="Z8" s="154"/>
      <c r="AA8" s="164"/>
      <c r="AB8" s="159"/>
      <c r="AC8" s="165"/>
      <c r="AD8" s="154"/>
      <c r="AE8" s="152"/>
      <c r="AF8" s="154"/>
      <c r="AG8" s="170"/>
      <c r="AH8" s="170"/>
      <c r="AI8" s="170"/>
      <c r="AJ8" s="167"/>
      <c r="AK8" s="152"/>
      <c r="AL8" s="152"/>
      <c r="AM8" s="152"/>
      <c r="AN8" s="152"/>
      <c r="AO8" s="152"/>
      <c r="AP8" s="154"/>
      <c r="AQ8" s="156"/>
      <c r="AR8" s="159"/>
      <c r="AS8" s="38" t="s">
        <v>20</v>
      </c>
      <c r="AT8" s="161"/>
      <c r="AU8" s="149"/>
      <c r="AV8" s="161"/>
      <c r="AW8" s="149"/>
      <c r="AX8" s="161"/>
      <c r="AY8" s="149"/>
      <c r="AZ8" s="190"/>
      <c r="BA8" s="159"/>
      <c r="BB8" s="166"/>
      <c r="BC8" s="166"/>
      <c r="BD8" s="179"/>
    </row>
    <row r="9" spans="1:56" ht="13.5" hidden="1" customHeight="1" x14ac:dyDescent="0.25">
      <c r="A9" s="198"/>
      <c r="B9" s="179"/>
      <c r="C9" s="193"/>
      <c r="D9" s="159"/>
      <c r="E9" s="174"/>
      <c r="F9" s="177"/>
      <c r="G9" s="201"/>
      <c r="H9" s="201"/>
      <c r="I9" s="204"/>
      <c r="J9" s="70"/>
      <c r="K9" s="201"/>
      <c r="L9" s="201"/>
      <c r="M9" s="204"/>
      <c r="N9" s="70"/>
      <c r="O9" s="62"/>
      <c r="P9" s="62"/>
      <c r="Q9" s="62"/>
      <c r="R9" s="70"/>
      <c r="S9" s="159"/>
      <c r="T9" s="62"/>
      <c r="U9" s="62"/>
      <c r="V9" s="159"/>
      <c r="W9" s="164"/>
      <c r="X9" s="154"/>
      <c r="Y9" s="174"/>
      <c r="Z9" s="154"/>
      <c r="AA9" s="164"/>
      <c r="AB9" s="159"/>
      <c r="AC9" s="71"/>
      <c r="AD9" s="154"/>
      <c r="AE9" s="72"/>
      <c r="AF9" s="60"/>
      <c r="AG9" s="4"/>
      <c r="AH9" s="4"/>
      <c r="AI9" s="4"/>
      <c r="AJ9" s="37"/>
      <c r="AK9" s="64"/>
      <c r="AL9" s="64"/>
      <c r="AM9" s="64"/>
      <c r="AN9" s="64"/>
      <c r="AO9" s="64"/>
      <c r="AP9" s="53"/>
      <c r="AQ9" s="156"/>
      <c r="AS9" s="38"/>
      <c r="AT9" s="161"/>
      <c r="AU9" s="149"/>
      <c r="AV9" s="161"/>
      <c r="AW9" s="149"/>
      <c r="AX9" s="161"/>
      <c r="AY9" s="149"/>
      <c r="AZ9" s="190"/>
      <c r="BA9" s="159"/>
      <c r="BB9" s="5"/>
      <c r="BC9" s="5"/>
      <c r="BD9" s="179"/>
    </row>
    <row r="10" spans="1:56" ht="24.75" hidden="1" customHeight="1" x14ac:dyDescent="0.25">
      <c r="A10" s="199"/>
      <c r="B10" s="180"/>
      <c r="C10" s="194"/>
      <c r="D10" s="166"/>
      <c r="E10" s="175"/>
      <c r="F10" s="206"/>
      <c r="G10" s="202"/>
      <c r="H10" s="202"/>
      <c r="I10" s="205"/>
      <c r="J10" s="58"/>
      <c r="K10" s="202"/>
      <c r="L10" s="202"/>
      <c r="M10" s="205"/>
      <c r="N10" s="58"/>
      <c r="O10" s="63"/>
      <c r="P10" s="63"/>
      <c r="Q10" s="63"/>
      <c r="R10" s="58"/>
      <c r="S10" s="166"/>
      <c r="T10" s="63"/>
      <c r="U10" s="63"/>
      <c r="V10" s="166"/>
      <c r="W10" s="165"/>
      <c r="X10" s="167"/>
      <c r="Y10" s="175"/>
      <c r="Z10" s="167"/>
      <c r="AA10" s="165"/>
      <c r="AB10" s="166"/>
      <c r="AC10" s="71"/>
      <c r="AD10" s="167"/>
      <c r="AE10" s="51"/>
      <c r="AF10" s="61"/>
      <c r="AG10" s="4"/>
      <c r="AH10" s="4"/>
      <c r="AI10" s="4"/>
      <c r="AJ10" s="37"/>
      <c r="AK10" s="65"/>
      <c r="AL10" s="65"/>
      <c r="AM10" s="65"/>
      <c r="AN10" s="65"/>
      <c r="AO10" s="65"/>
      <c r="AP10" s="54"/>
      <c r="AQ10" s="157"/>
      <c r="AS10" s="39"/>
      <c r="AT10" s="162"/>
      <c r="AU10" s="150"/>
      <c r="AV10" s="162"/>
      <c r="AW10" s="150"/>
      <c r="AX10" s="162"/>
      <c r="AY10" s="150"/>
      <c r="AZ10" s="191"/>
      <c r="BA10" s="166"/>
      <c r="BB10" s="5"/>
      <c r="BC10" s="5"/>
      <c r="BD10" s="180"/>
    </row>
    <row r="11" spans="1:56" s="12" customFormat="1" ht="24" customHeight="1" x14ac:dyDescent="0.25">
      <c r="A11" s="6">
        <v>1</v>
      </c>
      <c r="B11" s="7">
        <v>2</v>
      </c>
      <c r="C11" s="6">
        <v>3</v>
      </c>
      <c r="D11" s="6">
        <v>4</v>
      </c>
      <c r="E11" s="8" t="s">
        <v>33</v>
      </c>
      <c r="F11" s="31">
        <v>6</v>
      </c>
      <c r="G11" s="9">
        <v>7</v>
      </c>
      <c r="H11" s="9">
        <v>8</v>
      </c>
      <c r="I11" s="9">
        <v>9</v>
      </c>
      <c r="J11" s="33">
        <v>10</v>
      </c>
      <c r="K11" s="9">
        <v>11</v>
      </c>
      <c r="L11" s="9">
        <v>12</v>
      </c>
      <c r="M11" s="9">
        <v>13</v>
      </c>
      <c r="N11" s="33">
        <v>14</v>
      </c>
      <c r="O11" s="9">
        <v>15</v>
      </c>
      <c r="P11" s="9">
        <v>16</v>
      </c>
      <c r="Q11" s="9">
        <v>17</v>
      </c>
      <c r="R11" s="33">
        <v>18</v>
      </c>
      <c r="S11" s="6">
        <v>19</v>
      </c>
      <c r="T11" s="9">
        <v>20</v>
      </c>
      <c r="U11" s="9">
        <v>21</v>
      </c>
      <c r="V11" s="6">
        <v>22</v>
      </c>
      <c r="W11" s="50" t="s">
        <v>75</v>
      </c>
      <c r="X11" s="35">
        <v>24</v>
      </c>
      <c r="Y11" s="6">
        <v>25</v>
      </c>
      <c r="Z11" s="35">
        <v>26</v>
      </c>
      <c r="AA11" s="6">
        <v>27</v>
      </c>
      <c r="AB11" s="6">
        <v>28</v>
      </c>
      <c r="AC11" s="6" t="s">
        <v>76</v>
      </c>
      <c r="AD11" s="35">
        <v>30</v>
      </c>
      <c r="AE11" s="10">
        <v>31</v>
      </c>
      <c r="AF11" s="35">
        <v>32</v>
      </c>
      <c r="AG11" s="10">
        <v>33</v>
      </c>
      <c r="AH11" s="10">
        <v>34</v>
      </c>
      <c r="AI11" s="10" t="s">
        <v>80</v>
      </c>
      <c r="AJ11" s="37">
        <v>36</v>
      </c>
      <c r="AK11" s="4">
        <v>37</v>
      </c>
      <c r="AL11" s="4">
        <v>38</v>
      </c>
      <c r="AM11" s="4">
        <v>39</v>
      </c>
      <c r="AN11" s="4">
        <v>40</v>
      </c>
      <c r="AO11" s="56" t="s">
        <v>77</v>
      </c>
      <c r="AP11" s="37">
        <v>42</v>
      </c>
      <c r="AQ11" s="6">
        <v>43</v>
      </c>
      <c r="AR11" s="10" t="s">
        <v>78</v>
      </c>
      <c r="AS11" s="35">
        <v>45</v>
      </c>
      <c r="AT11" s="6">
        <v>46</v>
      </c>
      <c r="AU11" s="35">
        <v>47</v>
      </c>
      <c r="AV11" s="6">
        <v>48</v>
      </c>
      <c r="AW11" s="35">
        <v>49</v>
      </c>
      <c r="AX11" s="6">
        <v>50</v>
      </c>
      <c r="AY11" s="35">
        <v>51</v>
      </c>
      <c r="AZ11" s="11">
        <v>52</v>
      </c>
      <c r="BA11" s="6">
        <v>53</v>
      </c>
      <c r="BB11" s="6">
        <v>54</v>
      </c>
      <c r="BC11" s="6">
        <v>55</v>
      </c>
      <c r="BD11" s="6">
        <v>56</v>
      </c>
    </row>
    <row r="12" spans="1:56" ht="14.25" customHeight="1" x14ac:dyDescent="0.25">
      <c r="A12" s="13"/>
      <c r="B12" s="46" t="s">
        <v>34</v>
      </c>
      <c r="C12" s="47"/>
      <c r="D12" s="47"/>
      <c r="E12" s="47"/>
      <c r="F12" s="32"/>
      <c r="G12" s="13"/>
      <c r="H12" s="13"/>
      <c r="I12" s="14" t="s">
        <v>74</v>
      </c>
      <c r="J12" s="32"/>
      <c r="K12" s="13"/>
      <c r="L12" s="13"/>
      <c r="M12" s="14" t="s">
        <v>35</v>
      </c>
      <c r="N12" s="32"/>
      <c r="O12" s="47"/>
      <c r="P12" s="47"/>
      <c r="Q12" s="47" t="s">
        <v>67</v>
      </c>
      <c r="R12" s="32"/>
      <c r="S12" s="13"/>
      <c r="T12" s="47"/>
      <c r="U12" s="47"/>
      <c r="V12" s="13"/>
      <c r="W12" s="13"/>
      <c r="X12" s="32"/>
      <c r="Y12" s="13"/>
      <c r="Z12" s="32"/>
      <c r="AA12" s="13"/>
      <c r="AB12" s="13"/>
      <c r="AC12" s="13"/>
      <c r="AD12" s="32"/>
      <c r="AE12" s="47"/>
      <c r="AF12" s="32"/>
      <c r="AG12" s="13"/>
      <c r="AH12" s="13"/>
      <c r="AI12" s="13"/>
      <c r="AJ12" s="32"/>
      <c r="AK12" s="47"/>
      <c r="AL12" s="47"/>
      <c r="AM12" s="47"/>
      <c r="AN12" s="47"/>
      <c r="AO12" s="47"/>
      <c r="AP12" s="32"/>
      <c r="AQ12" s="15"/>
      <c r="AR12" s="15"/>
      <c r="AS12" s="40"/>
      <c r="AT12" s="13"/>
      <c r="AU12" s="32"/>
      <c r="AV12" s="13"/>
      <c r="AW12" s="32"/>
      <c r="AX12" s="13"/>
      <c r="AY12" s="32"/>
      <c r="AZ12" s="16"/>
      <c r="BA12" s="16"/>
      <c r="BB12" s="16"/>
      <c r="BC12" s="16"/>
      <c r="BD12" s="68"/>
    </row>
    <row r="13" spans="1:56" ht="15" customHeight="1" x14ac:dyDescent="0.25">
      <c r="A13" s="68"/>
      <c r="B13" s="7" t="s">
        <v>41</v>
      </c>
      <c r="C13" s="45">
        <v>2685.7</v>
      </c>
      <c r="D13" s="17">
        <v>2740.4</v>
      </c>
      <c r="E13" s="73">
        <f>D13/C13</f>
        <v>1.0203671296123917</v>
      </c>
      <c r="F13" s="48">
        <f>(E13-0.96)/(1.87-0.96)</f>
        <v>6.6337505068562369E-2</v>
      </c>
      <c r="G13" s="19">
        <v>320.5</v>
      </c>
      <c r="H13" s="19">
        <v>4092.8</v>
      </c>
      <c r="I13" s="20">
        <f>G13/H13</f>
        <v>7.8308248631743543E-2</v>
      </c>
      <c r="J13" s="34">
        <f>(0-I13)/(0-0.1)</f>
        <v>0.78308248631743538</v>
      </c>
      <c r="K13" s="19">
        <v>3845.9</v>
      </c>
      <c r="L13" s="19">
        <v>2130.1999999999998</v>
      </c>
      <c r="M13" s="20">
        <f>K13/L13</f>
        <v>1.8054173317059432</v>
      </c>
      <c r="N13" s="34">
        <f>(1.81-M13)/(1.81-0.85)</f>
        <v>4.7736128063092147E-3</v>
      </c>
      <c r="O13" s="20">
        <v>253.24</v>
      </c>
      <c r="P13" s="20">
        <v>4384.2700000000004</v>
      </c>
      <c r="Q13" s="20">
        <f>SUM(O13/P13)</f>
        <v>5.7761041176752341E-2</v>
      </c>
      <c r="R13" s="34">
        <f>(0.85-Q13)/(0.85-0)</f>
        <v>0.93204583390970319</v>
      </c>
      <c r="S13" s="20">
        <v>4317.07</v>
      </c>
      <c r="T13" s="20">
        <v>4266.33</v>
      </c>
      <c r="U13" s="20">
        <v>4025.61</v>
      </c>
      <c r="V13" s="73">
        <v>3945.87</v>
      </c>
      <c r="W13" s="21">
        <f>SUM(((S13-T13)-(U13-V13))/S13)</f>
        <v>-6.7175190580649503E-3</v>
      </c>
      <c r="X13" s="36">
        <f>(0-W13)/(0-(-0.04))</f>
        <v>0.16793797645162375</v>
      </c>
      <c r="Y13" s="17" t="s">
        <v>36</v>
      </c>
      <c r="Z13" s="36">
        <v>1</v>
      </c>
      <c r="AA13" s="73">
        <v>474.74</v>
      </c>
      <c r="AB13" s="49">
        <v>3540.87</v>
      </c>
      <c r="AC13" s="17">
        <f>AA13/AB13</f>
        <v>0.13407439414607145</v>
      </c>
      <c r="AD13" s="36">
        <f>(3.3-AC13)/(3.3-0.1)</f>
        <v>0.98935175182935275</v>
      </c>
      <c r="AE13" s="18" t="s">
        <v>40</v>
      </c>
      <c r="AF13" s="36">
        <v>1</v>
      </c>
      <c r="AG13" s="18">
        <v>2740.67</v>
      </c>
      <c r="AH13" s="18">
        <v>2716.3</v>
      </c>
      <c r="AI13" s="18">
        <f>AG13/AH13</f>
        <v>1.0089717630600448</v>
      </c>
      <c r="AJ13" s="52">
        <f>(AI13-0.9)/(2.4-0.9)</f>
        <v>7.2647842040029831E-2</v>
      </c>
      <c r="AK13" s="55">
        <v>952.7</v>
      </c>
      <c r="AL13" s="55">
        <v>882</v>
      </c>
      <c r="AM13" s="55">
        <v>977.2</v>
      </c>
      <c r="AN13" s="55">
        <v>1505.1</v>
      </c>
      <c r="AO13" s="55">
        <f>SUM(AN13/(1.1*(AM13+AL13+AK13)/3))</f>
        <v>1.4598023335887413</v>
      </c>
      <c r="AP13" s="52">
        <f>SUM(3.18-AO13)/(3.18-0.59)</f>
        <v>0.6641689831703701</v>
      </c>
      <c r="AQ13" s="22" t="s">
        <v>37</v>
      </c>
      <c r="AR13" s="55">
        <f>1-AQ13/12</f>
        <v>1</v>
      </c>
      <c r="AS13" s="41" t="s">
        <v>38</v>
      </c>
      <c r="AT13" s="23" t="s">
        <v>39</v>
      </c>
      <c r="AU13" s="43">
        <v>1</v>
      </c>
      <c r="AV13" s="23" t="s">
        <v>95</v>
      </c>
      <c r="AW13" s="43">
        <v>1</v>
      </c>
      <c r="AX13" s="23" t="s">
        <v>36</v>
      </c>
      <c r="AY13" s="44">
        <v>1</v>
      </c>
      <c r="AZ13" s="24">
        <f>F13+J13+N13+R13+X13+Z13+AD13+AF13+AJ13+AP13+AS13+AU13+AW13+AY13/14</f>
        <v>8.7517745630219572</v>
      </c>
      <c r="BA13" s="25">
        <f>AZ13/100*30+AZ13</f>
        <v>11.377306931928544</v>
      </c>
      <c r="BB13" s="25">
        <f>AZ13-AZ13/100*30</f>
        <v>6.1262421941153704</v>
      </c>
      <c r="BC13" s="68">
        <v>2</v>
      </c>
      <c r="BD13" s="57" t="s">
        <v>41</v>
      </c>
    </row>
    <row r="14" spans="1:56" ht="15" customHeight="1" x14ac:dyDescent="0.25">
      <c r="A14" s="68"/>
      <c r="B14" s="7" t="s">
        <v>42</v>
      </c>
      <c r="C14" s="45">
        <v>164</v>
      </c>
      <c r="D14" s="17">
        <v>176</v>
      </c>
      <c r="E14" s="73">
        <f t="shared" ref="E14:E28" si="0">D14/C14</f>
        <v>1.0731707317073171</v>
      </c>
      <c r="F14" s="48">
        <f t="shared" ref="F14:F28" si="1">(E14-0.96)/(1.87-0.96)</f>
        <v>0.12436344143661227</v>
      </c>
      <c r="G14" s="19">
        <v>65.5</v>
      </c>
      <c r="H14" s="19">
        <v>3587</v>
      </c>
      <c r="I14" s="20">
        <f t="shared" ref="I14:I28" si="2">G14/H14</f>
        <v>1.8260384722609421E-2</v>
      </c>
      <c r="J14" s="34">
        <f t="shared" ref="J14:J28" si="3">(0-I14)/(0-0.1)</f>
        <v>0.18260384722609421</v>
      </c>
      <c r="K14" s="19">
        <v>807.3</v>
      </c>
      <c r="L14" s="19">
        <v>946.2</v>
      </c>
      <c r="M14" s="20">
        <f t="shared" ref="M14:M22" si="4">K14/L14</f>
        <v>0.85320228281547228</v>
      </c>
      <c r="N14" s="34">
        <f t="shared" ref="N14:N28" si="5">(1.81-M14)/(1.81-0.85)</f>
        <v>0.99666428873388302</v>
      </c>
      <c r="O14" s="20">
        <v>2323.86</v>
      </c>
      <c r="P14" s="20">
        <v>3592.74</v>
      </c>
      <c r="Q14" s="20">
        <f t="shared" ref="Q14:Q28" si="6">SUM(O14/P14)</f>
        <v>0.64682108919654646</v>
      </c>
      <c r="R14" s="34">
        <f t="shared" ref="R14:R28" si="7">(0.85-Q14)/(0.85-0)</f>
        <v>0.23903401270994531</v>
      </c>
      <c r="S14" s="20">
        <v>3525.54</v>
      </c>
      <c r="T14" s="20">
        <v>1640.83</v>
      </c>
      <c r="U14" s="20">
        <v>3519.8</v>
      </c>
      <c r="V14" s="73">
        <v>1640.83</v>
      </c>
      <c r="W14" s="21">
        <f t="shared" ref="W14:W28" si="8">SUM(((S14-T14)-(U14-V14))/S14)</f>
        <v>1.6281193802934533E-3</v>
      </c>
      <c r="X14" s="36">
        <f t="shared" ref="X14:X28" si="9">(0-W14)/(0-(-0.04))</f>
        <v>-4.070298450733633E-2</v>
      </c>
      <c r="Y14" s="17" t="s">
        <v>36</v>
      </c>
      <c r="Z14" s="36">
        <v>1</v>
      </c>
      <c r="AA14" s="73">
        <v>2690.47</v>
      </c>
      <c r="AB14" s="49">
        <v>819.33</v>
      </c>
      <c r="AC14" s="17">
        <f t="shared" ref="AC14:AC22" si="10">AA14/AB14</f>
        <v>3.2837440347601086</v>
      </c>
      <c r="AD14" s="36">
        <f t="shared" ref="AD14:AD28" si="11">(3.3-AC14)/(3.3-0.1)</f>
        <v>5.0799891374660178E-3</v>
      </c>
      <c r="AE14" s="18" t="s">
        <v>36</v>
      </c>
      <c r="AF14" s="36">
        <v>0.5</v>
      </c>
      <c r="AG14" s="18">
        <v>176</v>
      </c>
      <c r="AH14" s="18">
        <v>123.7</v>
      </c>
      <c r="AI14" s="18">
        <f t="shared" ref="AI14:AI28" si="12">AG14/AH14</f>
        <v>1.4227970897332256</v>
      </c>
      <c r="AJ14" s="52">
        <f t="shared" ref="AJ14:AJ28" si="13">(AI14-0.9)/(2.4-0.9)</f>
        <v>0.3485313931554837</v>
      </c>
      <c r="AK14" s="55">
        <v>622.29999999999995</v>
      </c>
      <c r="AL14" s="55">
        <v>1136.0999999999999</v>
      </c>
      <c r="AM14" s="55">
        <v>1016.9</v>
      </c>
      <c r="AN14" s="55">
        <v>750.2</v>
      </c>
      <c r="AO14" s="55">
        <f t="shared" ref="AO14:AO28" si="14">SUM(AN14/(1.1*(AM14+AL14+AK14)/3))</f>
        <v>0.73721759809750298</v>
      </c>
      <c r="AP14" s="52">
        <f t="shared" ref="AP14:AP28" si="15">SUM(3.18-AO14)/(3.18-0.59)</f>
        <v>0.94315922853378265</v>
      </c>
      <c r="AQ14" s="22" t="s">
        <v>37</v>
      </c>
      <c r="AR14" s="55">
        <f t="shared" ref="AR14:AR28" si="16">1-AQ14/12</f>
        <v>1</v>
      </c>
      <c r="AS14" s="41" t="s">
        <v>38</v>
      </c>
      <c r="AT14" s="23" t="s">
        <v>39</v>
      </c>
      <c r="AU14" s="43">
        <v>1</v>
      </c>
      <c r="AV14" s="23" t="s">
        <v>97</v>
      </c>
      <c r="AW14" s="43">
        <v>1</v>
      </c>
      <c r="AX14" s="23" t="s">
        <v>36</v>
      </c>
      <c r="AY14" s="44">
        <v>1</v>
      </c>
      <c r="AZ14" s="24">
        <f t="shared" ref="AZ14:AZ28" si="17">F14+J14+N14+R14+X14+Z14+AD14+AF14+AJ14+AP14+AS14+AU14+AW14+AY14/14</f>
        <v>7.3701617878545012</v>
      </c>
      <c r="BA14" s="25">
        <f t="shared" ref="BA14:BA28" si="18">AZ14/100*30+AZ14</f>
        <v>9.5812103242108506</v>
      </c>
      <c r="BB14" s="25">
        <f t="shared" ref="BB14:BB28" si="19">AZ14-AZ14/100*30</f>
        <v>5.1591132514981508</v>
      </c>
      <c r="BC14" s="68">
        <v>2</v>
      </c>
      <c r="BD14" s="57" t="s">
        <v>42</v>
      </c>
    </row>
    <row r="15" spans="1:56" ht="15" customHeight="1" x14ac:dyDescent="0.25">
      <c r="A15" s="68"/>
      <c r="B15" s="7" t="s">
        <v>43</v>
      </c>
      <c r="C15" s="45">
        <v>128</v>
      </c>
      <c r="D15" s="17">
        <v>134.1</v>
      </c>
      <c r="E15" s="73">
        <f t="shared" si="0"/>
        <v>1.04765625</v>
      </c>
      <c r="F15" s="48">
        <f t="shared" si="1"/>
        <v>9.6325549450549428E-2</v>
      </c>
      <c r="G15" s="19">
        <v>0.6</v>
      </c>
      <c r="H15" s="19">
        <v>1799.1</v>
      </c>
      <c r="I15" s="20">
        <f t="shared" si="2"/>
        <v>3.3350008337502084E-4</v>
      </c>
      <c r="J15" s="34">
        <f t="shared" si="3"/>
        <v>3.3350008337502081E-3</v>
      </c>
      <c r="K15" s="19">
        <v>692.9</v>
      </c>
      <c r="L15" s="19">
        <v>607.1</v>
      </c>
      <c r="M15" s="20">
        <f t="shared" si="4"/>
        <v>1.1413276231263383</v>
      </c>
      <c r="N15" s="34">
        <f t="shared" si="5"/>
        <v>0.69653372591006424</v>
      </c>
      <c r="O15" s="20">
        <v>1099.44</v>
      </c>
      <c r="P15" s="20">
        <v>1783.09</v>
      </c>
      <c r="Q15" s="20">
        <f t="shared" si="6"/>
        <v>0.61659254440325506</v>
      </c>
      <c r="R15" s="34">
        <f t="shared" si="7"/>
        <v>0.27459700658440578</v>
      </c>
      <c r="S15" s="20">
        <v>1715.89</v>
      </c>
      <c r="T15" s="20">
        <v>1216.07</v>
      </c>
      <c r="U15" s="20">
        <v>1731.91</v>
      </c>
      <c r="V15" s="73">
        <v>1216.07</v>
      </c>
      <c r="W15" s="21">
        <f t="shared" si="8"/>
        <v>-9.3362628140498411E-3</v>
      </c>
      <c r="X15" s="36">
        <f t="shared" si="9"/>
        <v>0.23340657035124601</v>
      </c>
      <c r="Y15" s="17" t="s">
        <v>36</v>
      </c>
      <c r="Z15" s="36">
        <v>1</v>
      </c>
      <c r="AA15" s="73">
        <v>952.23</v>
      </c>
      <c r="AB15" s="49">
        <v>699.68</v>
      </c>
      <c r="AC15" s="17">
        <f t="shared" si="10"/>
        <v>1.3609507203292934</v>
      </c>
      <c r="AD15" s="36">
        <f t="shared" si="11"/>
        <v>0.60595289989709578</v>
      </c>
      <c r="AE15" s="18" t="s">
        <v>36</v>
      </c>
      <c r="AF15" s="36">
        <v>0.5</v>
      </c>
      <c r="AG15" s="18">
        <v>134.80000000000001</v>
      </c>
      <c r="AH15" s="18">
        <v>108.2</v>
      </c>
      <c r="AI15" s="18">
        <f t="shared" si="12"/>
        <v>1.2458410351201479</v>
      </c>
      <c r="AJ15" s="52">
        <f t="shared" si="13"/>
        <v>0.23056069008009858</v>
      </c>
      <c r="AK15" s="55">
        <v>638.5</v>
      </c>
      <c r="AL15" s="55">
        <v>326.5</v>
      </c>
      <c r="AM15" s="55">
        <v>406.6</v>
      </c>
      <c r="AN15" s="55">
        <v>344.4</v>
      </c>
      <c r="AO15" s="55">
        <f t="shared" si="14"/>
        <v>0.68480076354092101</v>
      </c>
      <c r="AP15" s="52">
        <f t="shared" si="15"/>
        <v>0.96339738859423907</v>
      </c>
      <c r="AQ15" s="22" t="s">
        <v>37</v>
      </c>
      <c r="AR15" s="55">
        <f t="shared" si="16"/>
        <v>1</v>
      </c>
      <c r="AS15" s="41" t="s">
        <v>38</v>
      </c>
      <c r="AT15" s="23" t="s">
        <v>39</v>
      </c>
      <c r="AU15" s="43">
        <v>1</v>
      </c>
      <c r="AV15" s="23" t="s">
        <v>93</v>
      </c>
      <c r="AW15" s="43">
        <v>1</v>
      </c>
      <c r="AX15" s="23" t="s">
        <v>36</v>
      </c>
      <c r="AY15" s="44">
        <v>1</v>
      </c>
      <c r="AZ15" s="24">
        <f t="shared" si="17"/>
        <v>7.6755374031300203</v>
      </c>
      <c r="BA15" s="25">
        <f t="shared" si="18"/>
        <v>9.9781986240690266</v>
      </c>
      <c r="BB15" s="25">
        <f t="shared" si="19"/>
        <v>5.372876182191014</v>
      </c>
      <c r="BC15" s="68">
        <v>2</v>
      </c>
      <c r="BD15" s="57" t="s">
        <v>43</v>
      </c>
    </row>
    <row r="16" spans="1:56" ht="15" customHeight="1" x14ac:dyDescent="0.25">
      <c r="A16" s="68"/>
      <c r="B16" s="7" t="s">
        <v>44</v>
      </c>
      <c r="C16" s="45">
        <v>120</v>
      </c>
      <c r="D16" s="17">
        <v>184.5</v>
      </c>
      <c r="E16" s="73">
        <f t="shared" si="0"/>
        <v>1.5375000000000001</v>
      </c>
      <c r="F16" s="48">
        <f t="shared" si="1"/>
        <v>0.63461538461538469</v>
      </c>
      <c r="G16" s="19">
        <v>0.9</v>
      </c>
      <c r="H16" s="19">
        <v>11289.4</v>
      </c>
      <c r="I16" s="20">
        <f t="shared" si="2"/>
        <v>7.9720800042517765E-5</v>
      </c>
      <c r="J16" s="34">
        <f t="shared" si="3"/>
        <v>7.9720800042517757E-4</v>
      </c>
      <c r="K16" s="19">
        <v>903.8</v>
      </c>
      <c r="L16" s="19">
        <v>906.3</v>
      </c>
      <c r="M16" s="20">
        <f t="shared" si="4"/>
        <v>0.99724153150171024</v>
      </c>
      <c r="N16" s="34">
        <f t="shared" si="5"/>
        <v>0.84662340468571851</v>
      </c>
      <c r="O16" s="20">
        <v>1326.75</v>
      </c>
      <c r="P16" s="20">
        <v>11238.36</v>
      </c>
      <c r="Q16" s="20">
        <f t="shared" si="6"/>
        <v>0.11805548140476012</v>
      </c>
      <c r="R16" s="34">
        <f t="shared" si="7"/>
        <v>0.86111119834734107</v>
      </c>
      <c r="S16" s="20">
        <v>3671.16</v>
      </c>
      <c r="T16" s="20">
        <v>1375.7</v>
      </c>
      <c r="U16" s="20">
        <v>3722.24</v>
      </c>
      <c r="V16" s="73">
        <v>1375.7</v>
      </c>
      <c r="W16" s="21">
        <f t="shared" si="8"/>
        <v>-1.3913858290022754E-2</v>
      </c>
      <c r="X16" s="36">
        <f t="shared" si="9"/>
        <v>0.34784645725056884</v>
      </c>
      <c r="Y16" s="17" t="s">
        <v>36</v>
      </c>
      <c r="Z16" s="36">
        <v>1</v>
      </c>
      <c r="AA16" s="73">
        <v>2743.93</v>
      </c>
      <c r="AB16" s="49">
        <v>968.31</v>
      </c>
      <c r="AC16" s="17">
        <f t="shared" si="10"/>
        <v>2.8337309332755005</v>
      </c>
      <c r="AD16" s="36">
        <f t="shared" si="11"/>
        <v>0.14570908335140603</v>
      </c>
      <c r="AE16" s="18" t="s">
        <v>36</v>
      </c>
      <c r="AF16" s="36">
        <v>0.5</v>
      </c>
      <c r="AG16" s="18">
        <v>184.5</v>
      </c>
      <c r="AH16" s="18">
        <v>98.1</v>
      </c>
      <c r="AI16" s="18">
        <f t="shared" si="12"/>
        <v>1.8807339449541285</v>
      </c>
      <c r="AJ16" s="52">
        <f t="shared" si="13"/>
        <v>0.65382262996941898</v>
      </c>
      <c r="AK16" s="55">
        <v>368.1</v>
      </c>
      <c r="AL16" s="55">
        <v>1202.2</v>
      </c>
      <c r="AM16" s="55">
        <v>827.4</v>
      </c>
      <c r="AN16" s="55">
        <v>1273.5</v>
      </c>
      <c r="AO16" s="55">
        <f t="shared" si="14"/>
        <v>1.448547282054393</v>
      </c>
      <c r="AP16" s="52">
        <f t="shared" si="15"/>
        <v>0.66851456291336175</v>
      </c>
      <c r="AQ16" s="22" t="s">
        <v>37</v>
      </c>
      <c r="AR16" s="55">
        <f t="shared" si="16"/>
        <v>1</v>
      </c>
      <c r="AS16" s="41" t="s">
        <v>38</v>
      </c>
      <c r="AT16" s="23" t="s">
        <v>39</v>
      </c>
      <c r="AU16" s="43">
        <v>1</v>
      </c>
      <c r="AV16" s="23" t="s">
        <v>94</v>
      </c>
      <c r="AW16" s="43">
        <v>1</v>
      </c>
      <c r="AX16" s="23" t="s">
        <v>36</v>
      </c>
      <c r="AY16" s="44">
        <v>1</v>
      </c>
      <c r="AZ16" s="24">
        <f t="shared" si="17"/>
        <v>8.7304685005621963</v>
      </c>
      <c r="BA16" s="25">
        <f t="shared" si="18"/>
        <v>11.349609050730855</v>
      </c>
      <c r="BB16" s="25">
        <f t="shared" si="19"/>
        <v>6.1113279503935374</v>
      </c>
      <c r="BC16" s="68">
        <v>2</v>
      </c>
      <c r="BD16" s="57" t="s">
        <v>44</v>
      </c>
    </row>
    <row r="17" spans="1:56" ht="15" customHeight="1" x14ac:dyDescent="0.25">
      <c r="A17" s="68"/>
      <c r="B17" s="7" t="s">
        <v>45</v>
      </c>
      <c r="C17" s="45">
        <v>136</v>
      </c>
      <c r="D17" s="17">
        <v>167.3</v>
      </c>
      <c r="E17" s="73">
        <f t="shared" si="0"/>
        <v>1.2301470588235295</v>
      </c>
      <c r="F17" s="48">
        <f t="shared" si="1"/>
        <v>0.29686489980607633</v>
      </c>
      <c r="G17" s="19">
        <v>1.5</v>
      </c>
      <c r="H17" s="19">
        <v>1695.6</v>
      </c>
      <c r="I17" s="20">
        <f t="shared" si="2"/>
        <v>8.8464260438782737E-4</v>
      </c>
      <c r="J17" s="34">
        <f t="shared" si="3"/>
        <v>8.8464260438782735E-3</v>
      </c>
      <c r="K17" s="19">
        <v>824.9</v>
      </c>
      <c r="L17" s="19">
        <v>803</v>
      </c>
      <c r="M17" s="20">
        <f t="shared" si="4"/>
        <v>1.0272727272727273</v>
      </c>
      <c r="N17" s="34">
        <f t="shared" si="5"/>
        <v>0.81534090909090906</v>
      </c>
      <c r="O17" s="20">
        <v>802.3</v>
      </c>
      <c r="P17" s="20">
        <v>1626.62</v>
      </c>
      <c r="Q17" s="20">
        <f t="shared" si="6"/>
        <v>0.49323136319484578</v>
      </c>
      <c r="R17" s="34">
        <f t="shared" si="7"/>
        <v>0.41972780800606374</v>
      </c>
      <c r="S17" s="20">
        <v>1559.42</v>
      </c>
      <c r="T17" s="20">
        <v>1060.69</v>
      </c>
      <c r="U17" s="20">
        <v>1628.36</v>
      </c>
      <c r="V17" s="73">
        <v>1060.69</v>
      </c>
      <c r="W17" s="21">
        <f t="shared" si="8"/>
        <v>-4.4208744276718157E-2</v>
      </c>
      <c r="X17" s="36">
        <f t="shared" si="9"/>
        <v>1.1052186069179539</v>
      </c>
      <c r="Y17" s="17" t="s">
        <v>36</v>
      </c>
      <c r="Z17" s="36">
        <v>1</v>
      </c>
      <c r="AA17" s="73">
        <v>747.21</v>
      </c>
      <c r="AB17" s="49">
        <v>856.15</v>
      </c>
      <c r="AC17" s="17">
        <f t="shared" si="10"/>
        <v>0.87275594229983067</v>
      </c>
      <c r="AD17" s="36">
        <f t="shared" si="11"/>
        <v>0.75851376803130288</v>
      </c>
      <c r="AE17" s="18" t="s">
        <v>36</v>
      </c>
      <c r="AF17" s="36">
        <v>0.5</v>
      </c>
      <c r="AG17" s="18">
        <v>167.3</v>
      </c>
      <c r="AH17" s="18">
        <v>191.2</v>
      </c>
      <c r="AI17" s="18">
        <f t="shared" si="12"/>
        <v>0.87500000000000011</v>
      </c>
      <c r="AJ17" s="52">
        <f t="shared" si="13"/>
        <v>-1.6666666666666607E-2</v>
      </c>
      <c r="AK17" s="55">
        <v>500</v>
      </c>
      <c r="AL17" s="55">
        <v>416</v>
      </c>
      <c r="AM17" s="55">
        <v>278.3</v>
      </c>
      <c r="AN17" s="55">
        <v>365.1</v>
      </c>
      <c r="AO17" s="55">
        <f t="shared" si="14"/>
        <v>0.83373295882715626</v>
      </c>
      <c r="AP17" s="52">
        <f t="shared" si="15"/>
        <v>0.90589461049144537</v>
      </c>
      <c r="AQ17" s="22" t="s">
        <v>38</v>
      </c>
      <c r="AR17" s="55">
        <f t="shared" si="16"/>
        <v>0.91666666666666663</v>
      </c>
      <c r="AS17" s="41" t="s">
        <v>37</v>
      </c>
      <c r="AT17" s="23" t="s">
        <v>39</v>
      </c>
      <c r="AU17" s="43">
        <v>1</v>
      </c>
      <c r="AV17" s="23" t="s">
        <v>96</v>
      </c>
      <c r="AW17" s="43">
        <v>1</v>
      </c>
      <c r="AX17" s="23" t="s">
        <v>36</v>
      </c>
      <c r="AY17" s="44">
        <v>1</v>
      </c>
      <c r="AZ17" s="24">
        <f t="shared" si="17"/>
        <v>7.8651689331495351</v>
      </c>
      <c r="BA17" s="25">
        <f t="shared" si="18"/>
        <v>10.224719613094397</v>
      </c>
      <c r="BB17" s="25">
        <f t="shared" si="19"/>
        <v>5.5056182532046742</v>
      </c>
      <c r="BC17" s="68">
        <v>2</v>
      </c>
      <c r="BD17" s="57" t="s">
        <v>45</v>
      </c>
    </row>
    <row r="18" spans="1:56" ht="15" customHeight="1" x14ac:dyDescent="0.25">
      <c r="A18" s="68"/>
      <c r="B18" s="7" t="s">
        <v>46</v>
      </c>
      <c r="C18" s="45">
        <v>147</v>
      </c>
      <c r="D18" s="17">
        <v>153.80000000000001</v>
      </c>
      <c r="E18" s="73">
        <f t="shared" si="0"/>
        <v>1.0462585034013607</v>
      </c>
      <c r="F18" s="48">
        <f t="shared" si="1"/>
        <v>9.4789564177319513E-2</v>
      </c>
      <c r="G18" s="19">
        <v>0.1</v>
      </c>
      <c r="H18" s="19">
        <v>6075.4</v>
      </c>
      <c r="I18" s="20">
        <f t="shared" si="2"/>
        <v>1.6459821575534122E-5</v>
      </c>
      <c r="J18" s="34">
        <f t="shared" si="3"/>
        <v>1.645982157553412E-4</v>
      </c>
      <c r="K18" s="19">
        <v>1510.9</v>
      </c>
      <c r="L18" s="19">
        <v>1373.1</v>
      </c>
      <c r="M18" s="20">
        <f t="shared" si="4"/>
        <v>1.1003568567475057</v>
      </c>
      <c r="N18" s="34">
        <f t="shared" si="5"/>
        <v>0.73921160755468152</v>
      </c>
      <c r="O18" s="20">
        <v>1285.6500000000001</v>
      </c>
      <c r="P18" s="20">
        <v>6055.14</v>
      </c>
      <c r="Q18" s="20">
        <f t="shared" si="6"/>
        <v>0.21232374478542199</v>
      </c>
      <c r="R18" s="34">
        <f t="shared" si="7"/>
        <v>0.75020735907597424</v>
      </c>
      <c r="S18" s="20">
        <v>5980.14</v>
      </c>
      <c r="T18" s="20">
        <v>2158.14</v>
      </c>
      <c r="U18" s="20">
        <v>6000.42</v>
      </c>
      <c r="V18" s="73">
        <v>2158.14</v>
      </c>
      <c r="W18" s="21">
        <f t="shared" si="8"/>
        <v>-3.3912249545996823E-3</v>
      </c>
      <c r="X18" s="36">
        <f t="shared" si="9"/>
        <v>8.478062386499205E-2</v>
      </c>
      <c r="Y18" s="17" t="s">
        <v>36</v>
      </c>
      <c r="Z18" s="36">
        <v>1</v>
      </c>
      <c r="AA18" s="73">
        <v>4472.71</v>
      </c>
      <c r="AB18" s="49">
        <v>1517.71</v>
      </c>
      <c r="AC18" s="17">
        <f t="shared" si="10"/>
        <v>2.9470122750723129</v>
      </c>
      <c r="AD18" s="36">
        <f t="shared" si="11"/>
        <v>0.11030866403990218</v>
      </c>
      <c r="AE18" s="18" t="s">
        <v>36</v>
      </c>
      <c r="AF18" s="36">
        <v>0.5</v>
      </c>
      <c r="AG18" s="18">
        <v>153.80000000000001</v>
      </c>
      <c r="AH18" s="18">
        <v>242.4</v>
      </c>
      <c r="AI18" s="18">
        <f t="shared" si="12"/>
        <v>0.63448844884488453</v>
      </c>
      <c r="AJ18" s="52">
        <f t="shared" si="13"/>
        <v>-0.17700770077007699</v>
      </c>
      <c r="AK18" s="55">
        <v>1334.2</v>
      </c>
      <c r="AL18" s="55">
        <v>1570</v>
      </c>
      <c r="AM18" s="55">
        <v>1751.4</v>
      </c>
      <c r="AN18" s="55">
        <v>1324.9</v>
      </c>
      <c r="AO18" s="55">
        <f t="shared" si="14"/>
        <v>0.77613275117356217</v>
      </c>
      <c r="AP18" s="52">
        <f t="shared" si="15"/>
        <v>0.92813407290596051</v>
      </c>
      <c r="AQ18" s="22" t="s">
        <v>37</v>
      </c>
      <c r="AR18" s="55">
        <f t="shared" si="16"/>
        <v>1</v>
      </c>
      <c r="AS18" s="41" t="s">
        <v>38</v>
      </c>
      <c r="AT18" s="23" t="s">
        <v>39</v>
      </c>
      <c r="AU18" s="43">
        <v>1</v>
      </c>
      <c r="AV18" s="23" t="s">
        <v>91</v>
      </c>
      <c r="AW18" s="43">
        <v>1</v>
      </c>
      <c r="AX18" s="23" t="s">
        <v>36</v>
      </c>
      <c r="AY18" s="44">
        <v>1</v>
      </c>
      <c r="AZ18" s="24">
        <f t="shared" si="17"/>
        <v>7.102017360493079</v>
      </c>
      <c r="BA18" s="25">
        <f t="shared" si="18"/>
        <v>9.2326225686410019</v>
      </c>
      <c r="BB18" s="25">
        <f t="shared" si="19"/>
        <v>4.9714121523451551</v>
      </c>
      <c r="BC18" s="68">
        <v>2</v>
      </c>
      <c r="BD18" s="57" t="s">
        <v>46</v>
      </c>
    </row>
    <row r="19" spans="1:56" ht="15" customHeight="1" x14ac:dyDescent="0.25">
      <c r="A19" s="68"/>
      <c r="B19" s="7" t="s">
        <v>47</v>
      </c>
      <c r="C19" s="45">
        <v>251</v>
      </c>
      <c r="D19" s="17">
        <v>343.8</v>
      </c>
      <c r="E19" s="73">
        <f t="shared" si="0"/>
        <v>1.3697211155378486</v>
      </c>
      <c r="F19" s="48">
        <f t="shared" si="1"/>
        <v>0.45024298410752589</v>
      </c>
      <c r="G19" s="19">
        <v>2.9</v>
      </c>
      <c r="H19" s="19">
        <v>4077.8</v>
      </c>
      <c r="I19" s="20">
        <f t="shared" si="2"/>
        <v>7.1116778655157188E-4</v>
      </c>
      <c r="J19" s="34">
        <f t="shared" si="3"/>
        <v>7.1116778655157184E-3</v>
      </c>
      <c r="K19" s="19">
        <v>1636.1</v>
      </c>
      <c r="L19" s="19">
        <v>1710.1</v>
      </c>
      <c r="M19" s="20">
        <f t="shared" si="4"/>
        <v>0.95672767674405002</v>
      </c>
      <c r="N19" s="34">
        <f t="shared" si="5"/>
        <v>0.8888253367249479</v>
      </c>
      <c r="O19" s="20">
        <v>1752.66</v>
      </c>
      <c r="P19" s="20">
        <v>4059.71</v>
      </c>
      <c r="Q19" s="20">
        <f t="shared" si="6"/>
        <v>0.43172049235043886</v>
      </c>
      <c r="R19" s="34">
        <f t="shared" si="7"/>
        <v>0.49209353841124837</v>
      </c>
      <c r="S19" s="20">
        <v>3664.14</v>
      </c>
      <c r="T19" s="20">
        <v>2788.23</v>
      </c>
      <c r="U19" s="20">
        <v>3682.21</v>
      </c>
      <c r="V19" s="73">
        <v>2788.23</v>
      </c>
      <c r="W19" s="21">
        <f t="shared" si="8"/>
        <v>-4.9315801252136013E-3</v>
      </c>
      <c r="X19" s="36">
        <f t="shared" si="9"/>
        <v>0.12328950313034003</v>
      </c>
      <c r="Y19" s="17" t="s">
        <v>36</v>
      </c>
      <c r="Z19" s="36">
        <v>1</v>
      </c>
      <c r="AA19" s="73">
        <v>1915.31</v>
      </c>
      <c r="AB19" s="49">
        <v>1728.9</v>
      </c>
      <c r="AC19" s="17">
        <f t="shared" si="10"/>
        <v>1.1078200011568049</v>
      </c>
      <c r="AD19" s="36">
        <f t="shared" si="11"/>
        <v>0.68505624963849854</v>
      </c>
      <c r="AE19" s="18" t="s">
        <v>36</v>
      </c>
      <c r="AF19" s="36">
        <v>0.5</v>
      </c>
      <c r="AG19" s="18">
        <v>343.8</v>
      </c>
      <c r="AH19" s="18">
        <v>225.8</v>
      </c>
      <c r="AI19" s="18">
        <f t="shared" si="12"/>
        <v>1.5225863596102744</v>
      </c>
      <c r="AJ19" s="52">
        <f t="shared" si="13"/>
        <v>0.41505757307351626</v>
      </c>
      <c r="AK19" s="55">
        <v>628.5</v>
      </c>
      <c r="AL19" s="55">
        <v>958</v>
      </c>
      <c r="AM19" s="55">
        <v>1259.4000000000001</v>
      </c>
      <c r="AN19" s="55">
        <v>818.3</v>
      </c>
      <c r="AO19" s="55">
        <f t="shared" si="14"/>
        <v>0.78419033442049002</v>
      </c>
      <c r="AP19" s="52">
        <f t="shared" si="15"/>
        <v>0.92502303690328558</v>
      </c>
      <c r="AQ19" s="22" t="s">
        <v>37</v>
      </c>
      <c r="AR19" s="55">
        <f t="shared" si="16"/>
        <v>1</v>
      </c>
      <c r="AS19" s="41" t="s">
        <v>38</v>
      </c>
      <c r="AT19" s="23" t="s">
        <v>39</v>
      </c>
      <c r="AU19" s="43">
        <v>1</v>
      </c>
      <c r="AV19" s="23" t="s">
        <v>98</v>
      </c>
      <c r="AW19" s="43">
        <v>1</v>
      </c>
      <c r="AX19" s="23" t="s">
        <v>36</v>
      </c>
      <c r="AY19" s="44">
        <v>1</v>
      </c>
      <c r="AZ19" s="24">
        <f t="shared" si="17"/>
        <v>8.5581284712834496</v>
      </c>
      <c r="BA19" s="25">
        <f t="shared" si="18"/>
        <v>11.125567012668483</v>
      </c>
      <c r="BB19" s="25">
        <f t="shared" si="19"/>
        <v>5.9906899298984149</v>
      </c>
      <c r="BC19" s="68">
        <v>2</v>
      </c>
      <c r="BD19" s="57" t="s">
        <v>47</v>
      </c>
    </row>
    <row r="20" spans="1:56" ht="15" customHeight="1" x14ac:dyDescent="0.25">
      <c r="A20" s="68"/>
      <c r="B20" s="7" t="s">
        <v>48</v>
      </c>
      <c r="C20" s="45">
        <v>28</v>
      </c>
      <c r="D20" s="17">
        <v>26.8</v>
      </c>
      <c r="E20" s="73">
        <f t="shared" si="0"/>
        <v>0.95714285714285718</v>
      </c>
      <c r="F20" s="48">
        <f t="shared" si="1"/>
        <v>-3.1397174254316263E-3</v>
      </c>
      <c r="G20" s="19">
        <v>0.2</v>
      </c>
      <c r="H20" s="19">
        <v>1506.2</v>
      </c>
      <c r="I20" s="20">
        <f t="shared" si="2"/>
        <v>1.3278449077147789E-4</v>
      </c>
      <c r="J20" s="34">
        <f t="shared" si="3"/>
        <v>1.3278449077147789E-3</v>
      </c>
      <c r="K20" s="19">
        <v>532.29999999999995</v>
      </c>
      <c r="L20" s="19">
        <v>561.4</v>
      </c>
      <c r="M20" s="20">
        <f t="shared" si="4"/>
        <v>0.94816530103313146</v>
      </c>
      <c r="N20" s="34">
        <f t="shared" si="5"/>
        <v>0.89774447809048807</v>
      </c>
      <c r="O20" s="20">
        <v>1690.01</v>
      </c>
      <c r="P20" s="20">
        <v>1496.14</v>
      </c>
      <c r="Q20" s="20">
        <f t="shared" si="6"/>
        <v>1.1295801195075326</v>
      </c>
      <c r="R20" s="34">
        <f t="shared" si="7"/>
        <v>-0.32891778765592072</v>
      </c>
      <c r="S20" s="20">
        <v>1428.94</v>
      </c>
      <c r="T20" s="20">
        <v>742.8</v>
      </c>
      <c r="U20" s="20">
        <v>1439.01</v>
      </c>
      <c r="V20" s="73">
        <v>742.8</v>
      </c>
      <c r="W20" s="21">
        <f t="shared" si="8"/>
        <v>-7.0471818270885665E-3</v>
      </c>
      <c r="X20" s="36">
        <f t="shared" si="9"/>
        <v>0.17617954567721417</v>
      </c>
      <c r="Y20" s="17" t="s">
        <v>36</v>
      </c>
      <c r="Z20" s="36">
        <v>1</v>
      </c>
      <c r="AA20" s="73">
        <v>897.89</v>
      </c>
      <c r="AB20" s="49">
        <v>531.12</v>
      </c>
      <c r="AC20" s="17">
        <f t="shared" si="10"/>
        <v>1.6905595722247326</v>
      </c>
      <c r="AD20" s="36">
        <f t="shared" si="11"/>
        <v>0.50295013367977104</v>
      </c>
      <c r="AE20" s="18" t="s">
        <v>36</v>
      </c>
      <c r="AF20" s="36">
        <v>0.5</v>
      </c>
      <c r="AG20" s="18">
        <v>26.8</v>
      </c>
      <c r="AH20" s="18">
        <v>31.2</v>
      </c>
      <c r="AI20" s="18">
        <f t="shared" si="12"/>
        <v>0.85897435897435903</v>
      </c>
      <c r="AJ20" s="52">
        <f t="shared" si="13"/>
        <v>-2.7350427350427326E-2</v>
      </c>
      <c r="AK20" s="55">
        <v>456.6</v>
      </c>
      <c r="AL20" s="55">
        <v>468.4</v>
      </c>
      <c r="AM20" s="55">
        <v>248.2</v>
      </c>
      <c r="AN20" s="55">
        <v>255.7</v>
      </c>
      <c r="AO20" s="55">
        <f t="shared" si="14"/>
        <v>0.5944115550320801</v>
      </c>
      <c r="AP20" s="52">
        <f t="shared" si="15"/>
        <v>0.99829669689881062</v>
      </c>
      <c r="AQ20" s="22" t="s">
        <v>37</v>
      </c>
      <c r="AR20" s="55">
        <f t="shared" si="16"/>
        <v>1</v>
      </c>
      <c r="AS20" s="41" t="s">
        <v>38</v>
      </c>
      <c r="AT20" s="23" t="s">
        <v>39</v>
      </c>
      <c r="AU20" s="43">
        <v>1</v>
      </c>
      <c r="AV20" s="23" t="s">
        <v>91</v>
      </c>
      <c r="AW20" s="43">
        <v>0.5</v>
      </c>
      <c r="AX20" s="23" t="s">
        <v>36</v>
      </c>
      <c r="AY20" s="44">
        <v>1</v>
      </c>
      <c r="AZ20" s="24">
        <f t="shared" si="17"/>
        <v>6.28851933825079</v>
      </c>
      <c r="BA20" s="25">
        <f t="shared" si="18"/>
        <v>8.1750751397260277</v>
      </c>
      <c r="BB20" s="25">
        <f t="shared" si="19"/>
        <v>4.4019635367755523</v>
      </c>
      <c r="BC20" s="68">
        <v>3</v>
      </c>
      <c r="BD20" s="30" t="s">
        <v>48</v>
      </c>
    </row>
    <row r="21" spans="1:56" ht="15" customHeight="1" x14ac:dyDescent="0.25">
      <c r="A21" s="68"/>
      <c r="B21" s="7" t="s">
        <v>49</v>
      </c>
      <c r="C21" s="45">
        <v>404</v>
      </c>
      <c r="D21" s="17">
        <v>565.9</v>
      </c>
      <c r="E21" s="73">
        <f t="shared" si="0"/>
        <v>1.4007425742574258</v>
      </c>
      <c r="F21" s="48">
        <f t="shared" si="1"/>
        <v>0.4843324991839843</v>
      </c>
      <c r="G21" s="19">
        <v>9.6999999999999993</v>
      </c>
      <c r="H21" s="19">
        <v>3043.4</v>
      </c>
      <c r="I21" s="20">
        <f t="shared" si="2"/>
        <v>3.1872248143523687E-3</v>
      </c>
      <c r="J21" s="34">
        <f t="shared" si="3"/>
        <v>3.1872248143523685E-2</v>
      </c>
      <c r="K21" s="19">
        <v>1714.4</v>
      </c>
      <c r="L21" s="19">
        <v>1101.9000000000001</v>
      </c>
      <c r="M21" s="20">
        <f t="shared" si="4"/>
        <v>1.5558580633451311</v>
      </c>
      <c r="N21" s="34">
        <f t="shared" si="5"/>
        <v>0.26473118401548845</v>
      </c>
      <c r="O21" s="20">
        <v>690.02</v>
      </c>
      <c r="P21" s="20">
        <v>2996.38</v>
      </c>
      <c r="Q21" s="20">
        <f t="shared" si="6"/>
        <v>0.23028454334897441</v>
      </c>
      <c r="R21" s="34">
        <f t="shared" si="7"/>
        <v>0.72907700782473595</v>
      </c>
      <c r="S21" s="20">
        <v>2917.28</v>
      </c>
      <c r="T21" s="20">
        <v>2532.85</v>
      </c>
      <c r="U21" s="20">
        <v>2964.43</v>
      </c>
      <c r="V21" s="73">
        <v>2532.86</v>
      </c>
      <c r="W21" s="21">
        <f t="shared" si="8"/>
        <v>-1.6158887731036929E-2</v>
      </c>
      <c r="X21" s="36">
        <f t="shared" si="9"/>
        <v>0.40397219327592321</v>
      </c>
      <c r="Y21" s="17" t="s">
        <v>36</v>
      </c>
      <c r="Z21" s="36">
        <v>1</v>
      </c>
      <c r="AA21" s="73">
        <v>1062.45</v>
      </c>
      <c r="AB21" s="49">
        <v>1876.97</v>
      </c>
      <c r="AC21" s="17">
        <f t="shared" si="10"/>
        <v>0.56604527509763081</v>
      </c>
      <c r="AD21" s="36">
        <f t="shared" si="11"/>
        <v>0.85436085153199037</v>
      </c>
      <c r="AE21" s="18" t="s">
        <v>36</v>
      </c>
      <c r="AF21" s="36">
        <v>0.5</v>
      </c>
      <c r="AG21" s="18">
        <v>566.6</v>
      </c>
      <c r="AH21" s="18">
        <v>311.8</v>
      </c>
      <c r="AI21" s="18">
        <f t="shared" si="12"/>
        <v>1.8171905067350866</v>
      </c>
      <c r="AJ21" s="52">
        <f t="shared" si="13"/>
        <v>0.61146033782339104</v>
      </c>
      <c r="AK21" s="55">
        <v>723.5</v>
      </c>
      <c r="AL21" s="55">
        <v>594.4</v>
      </c>
      <c r="AM21" s="55">
        <v>327.60000000000002</v>
      </c>
      <c r="AN21" s="55">
        <v>1271.8</v>
      </c>
      <c r="AO21" s="55">
        <f t="shared" si="14"/>
        <v>2.107897571890279</v>
      </c>
      <c r="AP21" s="52">
        <f t="shared" si="15"/>
        <v>0.41393916143232473</v>
      </c>
      <c r="AQ21" s="22" t="s">
        <v>38</v>
      </c>
      <c r="AR21" s="55">
        <f t="shared" si="16"/>
        <v>0.91666666666666663</v>
      </c>
      <c r="AS21" s="41" t="s">
        <v>37</v>
      </c>
      <c r="AT21" s="23" t="s">
        <v>39</v>
      </c>
      <c r="AU21" s="43">
        <v>1</v>
      </c>
      <c r="AV21" s="23" t="s">
        <v>73</v>
      </c>
      <c r="AW21" s="43">
        <v>1</v>
      </c>
      <c r="AX21" s="23" t="s">
        <v>36</v>
      </c>
      <c r="AY21" s="44">
        <v>1</v>
      </c>
      <c r="AZ21" s="24">
        <f t="shared" si="17"/>
        <v>7.3651740546599322</v>
      </c>
      <c r="BA21" s="25">
        <f t="shared" si="18"/>
        <v>9.5747262710579122</v>
      </c>
      <c r="BB21" s="25">
        <f t="shared" si="19"/>
        <v>5.1556218382619523</v>
      </c>
      <c r="BC21" s="68">
        <v>2</v>
      </c>
      <c r="BD21" s="57" t="s">
        <v>49</v>
      </c>
    </row>
    <row r="22" spans="1:56" ht="16.5" customHeight="1" x14ac:dyDescent="0.25">
      <c r="A22" s="68"/>
      <c r="B22" s="7" t="s">
        <v>50</v>
      </c>
      <c r="C22" s="45">
        <v>3302</v>
      </c>
      <c r="D22" s="17">
        <v>5388.5</v>
      </c>
      <c r="E22" s="73">
        <f t="shared" si="0"/>
        <v>1.6318897637795275</v>
      </c>
      <c r="F22" s="48">
        <f t="shared" si="1"/>
        <v>0.73834039975772248</v>
      </c>
      <c r="G22" s="19">
        <v>51.7</v>
      </c>
      <c r="H22" s="19">
        <v>10932.7</v>
      </c>
      <c r="I22" s="20">
        <f t="shared" si="2"/>
        <v>4.7289324686490986E-3</v>
      </c>
      <c r="J22" s="34">
        <f t="shared" si="3"/>
        <v>4.7289324686490983E-2</v>
      </c>
      <c r="K22" s="19">
        <v>4337.2</v>
      </c>
      <c r="L22" s="19">
        <v>4187.5</v>
      </c>
      <c r="M22" s="20">
        <f t="shared" si="4"/>
        <v>1.0357492537313433</v>
      </c>
      <c r="N22" s="34">
        <f t="shared" si="5"/>
        <v>0.80651119402985072</v>
      </c>
      <c r="O22" s="20">
        <v>0</v>
      </c>
      <c r="P22" s="20">
        <v>10856.35</v>
      </c>
      <c r="Q22" s="20">
        <f t="shared" si="6"/>
        <v>0</v>
      </c>
      <c r="R22" s="34">
        <f t="shared" si="7"/>
        <v>1</v>
      </c>
      <c r="S22" s="20">
        <v>10456.75</v>
      </c>
      <c r="T22" s="20">
        <v>8125.79</v>
      </c>
      <c r="U22" s="20">
        <v>10533.11</v>
      </c>
      <c r="V22" s="73">
        <v>8074.04</v>
      </c>
      <c r="W22" s="21">
        <f t="shared" si="8"/>
        <v>-1.2251416549119046E-2</v>
      </c>
      <c r="X22" s="36">
        <f t="shared" si="9"/>
        <v>0.30628541372797613</v>
      </c>
      <c r="Y22" s="17" t="s">
        <v>36</v>
      </c>
      <c r="Z22" s="36">
        <v>1</v>
      </c>
      <c r="AA22" s="73">
        <v>3986.84</v>
      </c>
      <c r="AB22" s="49">
        <v>6536.27</v>
      </c>
      <c r="AC22" s="17">
        <f t="shared" si="10"/>
        <v>0.60995644304779328</v>
      </c>
      <c r="AD22" s="36">
        <f t="shared" si="11"/>
        <v>0.84063861154756458</v>
      </c>
      <c r="AE22" s="18" t="s">
        <v>40</v>
      </c>
      <c r="AF22" s="36">
        <v>1</v>
      </c>
      <c r="AG22" s="18">
        <v>5501.1</v>
      </c>
      <c r="AH22" s="18">
        <v>3451.9</v>
      </c>
      <c r="AI22" s="18">
        <f t="shared" si="12"/>
        <v>1.5936440800718445</v>
      </c>
      <c r="AJ22" s="52">
        <f t="shared" si="13"/>
        <v>0.46242938671456302</v>
      </c>
      <c r="AK22" s="55">
        <v>1825.3</v>
      </c>
      <c r="AL22" s="55">
        <v>2027.3</v>
      </c>
      <c r="AM22" s="55">
        <v>1616.1</v>
      </c>
      <c r="AN22" s="55">
        <v>4988</v>
      </c>
      <c r="AO22" s="55">
        <f t="shared" si="14"/>
        <v>2.4875448211890143</v>
      </c>
      <c r="AP22" s="52">
        <f t="shared" si="15"/>
        <v>0.26735721189613348</v>
      </c>
      <c r="AQ22" s="22" t="s">
        <v>37</v>
      </c>
      <c r="AR22" s="55">
        <f t="shared" si="16"/>
        <v>1</v>
      </c>
      <c r="AS22" s="41" t="s">
        <v>38</v>
      </c>
      <c r="AT22" s="23" t="s">
        <v>39</v>
      </c>
      <c r="AU22" s="43">
        <v>1</v>
      </c>
      <c r="AV22" s="23" t="s">
        <v>92</v>
      </c>
      <c r="AW22" s="43">
        <v>1</v>
      </c>
      <c r="AX22" s="23" t="s">
        <v>36</v>
      </c>
      <c r="AY22" s="44">
        <v>1</v>
      </c>
      <c r="AZ22" s="24">
        <f t="shared" si="17"/>
        <v>9.5402801137888726</v>
      </c>
      <c r="BA22" s="25">
        <f t="shared" si="18"/>
        <v>12.402364147925535</v>
      </c>
      <c r="BB22" s="25">
        <f t="shared" si="19"/>
        <v>6.6781960796522108</v>
      </c>
      <c r="BC22" s="68">
        <v>1</v>
      </c>
      <c r="BD22" s="29" t="s">
        <v>50</v>
      </c>
    </row>
    <row r="23" spans="1:56" ht="15" customHeight="1" x14ac:dyDescent="0.25">
      <c r="A23" s="68"/>
      <c r="B23" s="7" t="s">
        <v>51</v>
      </c>
      <c r="C23" s="45">
        <v>435.8</v>
      </c>
      <c r="D23" s="17">
        <v>816.6</v>
      </c>
      <c r="E23" s="73">
        <f t="shared" si="0"/>
        <v>1.8737953189536485</v>
      </c>
      <c r="F23" s="48">
        <f t="shared" si="1"/>
        <v>1.0041706801688444</v>
      </c>
      <c r="G23" s="19">
        <v>2.1</v>
      </c>
      <c r="H23" s="19">
        <v>2579.9</v>
      </c>
      <c r="I23" s="20">
        <f t="shared" si="2"/>
        <v>8.1398503817977437E-4</v>
      </c>
      <c r="J23" s="34">
        <f t="shared" si="3"/>
        <v>8.1398503817977433E-3</v>
      </c>
      <c r="K23" s="19">
        <v>1174.9000000000001</v>
      </c>
      <c r="L23" s="19">
        <v>1280.7</v>
      </c>
      <c r="M23" s="20">
        <f>K23/L23</f>
        <v>0.91738892793003834</v>
      </c>
      <c r="N23" s="34">
        <f t="shared" si="5"/>
        <v>0.92980320007287676</v>
      </c>
      <c r="O23" s="20">
        <v>1990.32</v>
      </c>
      <c r="P23" s="20">
        <v>2546.39</v>
      </c>
      <c r="Q23" s="20">
        <f t="shared" si="6"/>
        <v>0.78162418168465952</v>
      </c>
      <c r="R23" s="34">
        <f t="shared" si="7"/>
        <v>8.0442139194518189E-2</v>
      </c>
      <c r="S23" s="20">
        <v>2471.39</v>
      </c>
      <c r="T23" s="20">
        <v>1656.35</v>
      </c>
      <c r="U23" s="20">
        <v>2504.9</v>
      </c>
      <c r="V23" s="73">
        <v>1656.35</v>
      </c>
      <c r="W23" s="21">
        <f t="shared" si="8"/>
        <v>-1.355917115469441E-2</v>
      </c>
      <c r="X23" s="36">
        <f t="shared" si="9"/>
        <v>0.33897927886736023</v>
      </c>
      <c r="Y23" s="17" t="s">
        <v>36</v>
      </c>
      <c r="Z23" s="36">
        <v>1</v>
      </c>
      <c r="AA23" s="73">
        <v>909.23</v>
      </c>
      <c r="AB23" s="49">
        <v>1555.67</v>
      </c>
      <c r="AC23" s="17">
        <f>AA23/AB23</f>
        <v>0.58446200029569251</v>
      </c>
      <c r="AD23" s="36">
        <f t="shared" si="11"/>
        <v>0.84860562490759606</v>
      </c>
      <c r="AE23" s="18" t="s">
        <v>36</v>
      </c>
      <c r="AF23" s="36">
        <v>0.5</v>
      </c>
      <c r="AG23" s="18">
        <v>816.7</v>
      </c>
      <c r="AH23" s="18">
        <v>479.7</v>
      </c>
      <c r="AI23" s="18">
        <f t="shared" si="12"/>
        <v>1.7025224098394831</v>
      </c>
      <c r="AJ23" s="52">
        <f t="shared" si="13"/>
        <v>0.53501493989298876</v>
      </c>
      <c r="AK23" s="55">
        <v>864</v>
      </c>
      <c r="AL23" s="55">
        <v>405.2</v>
      </c>
      <c r="AM23" s="55">
        <v>285</v>
      </c>
      <c r="AN23" s="55">
        <v>917.1</v>
      </c>
      <c r="AO23" s="55">
        <f t="shared" si="14"/>
        <v>1.6093049917525533</v>
      </c>
      <c r="AP23" s="52">
        <f t="shared" si="15"/>
        <v>0.60644594913028826</v>
      </c>
      <c r="AQ23" s="22" t="s">
        <v>37</v>
      </c>
      <c r="AR23" s="55">
        <f t="shared" si="16"/>
        <v>1</v>
      </c>
      <c r="AS23" s="41" t="s">
        <v>38</v>
      </c>
      <c r="AT23" s="23" t="s">
        <v>39</v>
      </c>
      <c r="AU23" s="43">
        <v>1</v>
      </c>
      <c r="AV23" s="23" t="s">
        <v>87</v>
      </c>
      <c r="AW23" s="43">
        <v>1</v>
      </c>
      <c r="AX23" s="23" t="s">
        <v>36</v>
      </c>
      <c r="AY23" s="44">
        <v>1</v>
      </c>
      <c r="AZ23" s="24">
        <f t="shared" si="17"/>
        <v>8.9230302340448411</v>
      </c>
      <c r="BA23" s="25">
        <f t="shared" si="18"/>
        <v>11.599939304258294</v>
      </c>
      <c r="BB23" s="25">
        <f t="shared" si="19"/>
        <v>6.246121163831388</v>
      </c>
      <c r="BC23" s="68">
        <v>2</v>
      </c>
      <c r="BD23" s="57" t="s">
        <v>51</v>
      </c>
    </row>
    <row r="24" spans="1:56" ht="15" customHeight="1" x14ac:dyDescent="0.25">
      <c r="A24" s="68"/>
      <c r="B24" s="7" t="s">
        <v>52</v>
      </c>
      <c r="C24" s="45">
        <v>185</v>
      </c>
      <c r="D24" s="17">
        <v>221.6</v>
      </c>
      <c r="E24" s="73">
        <f t="shared" si="0"/>
        <v>1.1978378378378378</v>
      </c>
      <c r="F24" s="48">
        <f t="shared" si="1"/>
        <v>0.26136026136026136</v>
      </c>
      <c r="G24" s="19">
        <v>0.5</v>
      </c>
      <c r="H24" s="19">
        <v>2400.6999999999998</v>
      </c>
      <c r="I24" s="20">
        <f t="shared" si="2"/>
        <v>2.0827258716207774E-4</v>
      </c>
      <c r="J24" s="34">
        <f t="shared" si="3"/>
        <v>2.0827258716207774E-3</v>
      </c>
      <c r="K24" s="19">
        <v>1801.3</v>
      </c>
      <c r="L24" s="19">
        <v>1666.5</v>
      </c>
      <c r="M24" s="20">
        <f>K24/L24</f>
        <v>1.0808880888088808</v>
      </c>
      <c r="N24" s="34">
        <f t="shared" si="5"/>
        <v>0.75949157415741586</v>
      </c>
      <c r="O24" s="20">
        <v>690.83</v>
      </c>
      <c r="P24" s="20">
        <v>2400.14</v>
      </c>
      <c r="Q24" s="20">
        <f t="shared" si="6"/>
        <v>0.28782904330580722</v>
      </c>
      <c r="R24" s="34">
        <f t="shared" si="7"/>
        <v>0.66137759611081515</v>
      </c>
      <c r="S24" s="20">
        <v>2332.64</v>
      </c>
      <c r="T24" s="20">
        <v>2276.71</v>
      </c>
      <c r="U24" s="20">
        <v>2333.25</v>
      </c>
      <c r="V24" s="73">
        <v>2276.71</v>
      </c>
      <c r="W24" s="21">
        <f t="shared" si="8"/>
        <v>-2.6150627615068224E-4</v>
      </c>
      <c r="X24" s="36">
        <f t="shared" si="9"/>
        <v>6.5376569037670562E-3</v>
      </c>
      <c r="Y24" s="17" t="s">
        <v>36</v>
      </c>
      <c r="Z24" s="36">
        <v>1</v>
      </c>
      <c r="AA24" s="73">
        <v>475.41</v>
      </c>
      <c r="AB24" s="49">
        <v>1837.84</v>
      </c>
      <c r="AC24" s="17">
        <f>AA24/AB24</f>
        <v>0.25867866626039265</v>
      </c>
      <c r="AD24" s="36">
        <f t="shared" si="11"/>
        <v>0.95041291679362727</v>
      </c>
      <c r="AE24" s="18" t="s">
        <v>36</v>
      </c>
      <c r="AF24" s="36">
        <v>0.5</v>
      </c>
      <c r="AG24" s="18">
        <v>221.5</v>
      </c>
      <c r="AH24" s="18">
        <v>163</v>
      </c>
      <c r="AI24" s="18">
        <f t="shared" si="12"/>
        <v>1.3588957055214723</v>
      </c>
      <c r="AJ24" s="52">
        <f t="shared" si="13"/>
        <v>0.3059304703476482</v>
      </c>
      <c r="AK24" s="55">
        <v>568.70000000000005</v>
      </c>
      <c r="AL24" s="55">
        <v>442.9</v>
      </c>
      <c r="AM24" s="55">
        <v>293.3</v>
      </c>
      <c r="AN24" s="55">
        <v>1027.8</v>
      </c>
      <c r="AO24" s="55">
        <f t="shared" si="14"/>
        <v>2.1481269898773152</v>
      </c>
      <c r="AP24" s="52">
        <f t="shared" si="15"/>
        <v>0.3984065676149362</v>
      </c>
      <c r="AQ24" s="22" t="s">
        <v>38</v>
      </c>
      <c r="AR24" s="55">
        <f t="shared" si="16"/>
        <v>0.91666666666666663</v>
      </c>
      <c r="AS24" s="41" t="s">
        <v>37</v>
      </c>
      <c r="AT24" s="23" t="s">
        <v>39</v>
      </c>
      <c r="AU24" s="43">
        <v>1</v>
      </c>
      <c r="AV24" s="23" t="s">
        <v>88</v>
      </c>
      <c r="AW24" s="43">
        <v>1</v>
      </c>
      <c r="AX24" s="23" t="s">
        <v>36</v>
      </c>
      <c r="AY24" s="44">
        <v>1</v>
      </c>
      <c r="AZ24" s="24">
        <f t="shared" si="17"/>
        <v>6.9170283405886623</v>
      </c>
      <c r="BA24" s="25">
        <f t="shared" si="18"/>
        <v>8.9921368427652606</v>
      </c>
      <c r="BB24" s="25">
        <f t="shared" si="19"/>
        <v>4.8419198384120641</v>
      </c>
      <c r="BC24" s="68">
        <v>2</v>
      </c>
      <c r="BD24" s="57" t="s">
        <v>52</v>
      </c>
    </row>
    <row r="25" spans="1:56" ht="15" customHeight="1" x14ac:dyDescent="0.25">
      <c r="A25" s="68"/>
      <c r="B25" s="7" t="s">
        <v>53</v>
      </c>
      <c r="C25" s="45">
        <v>331</v>
      </c>
      <c r="D25" s="17">
        <v>581.6</v>
      </c>
      <c r="E25" s="73">
        <f t="shared" si="0"/>
        <v>1.7570996978851965</v>
      </c>
      <c r="F25" s="48">
        <f t="shared" si="1"/>
        <v>0.87593373393977625</v>
      </c>
      <c r="G25" s="19">
        <v>7.3</v>
      </c>
      <c r="H25" s="19">
        <v>5752.3</v>
      </c>
      <c r="I25" s="20">
        <f t="shared" si="2"/>
        <v>1.2690575943535628E-3</v>
      </c>
      <c r="J25" s="34">
        <f t="shared" si="3"/>
        <v>1.2690575943535627E-2</v>
      </c>
      <c r="K25" s="19">
        <v>1860.4</v>
      </c>
      <c r="L25" s="19">
        <v>1682.1</v>
      </c>
      <c r="M25" s="20">
        <f>K25/L25</f>
        <v>1.1059984543130612</v>
      </c>
      <c r="N25" s="34">
        <f t="shared" si="5"/>
        <v>0.7333349434238946</v>
      </c>
      <c r="O25" s="20">
        <v>917.14</v>
      </c>
      <c r="P25" s="20">
        <v>5739.02</v>
      </c>
      <c r="Q25" s="20">
        <f t="shared" si="6"/>
        <v>0.15980777205864413</v>
      </c>
      <c r="R25" s="34">
        <f t="shared" si="7"/>
        <v>0.81199085640159507</v>
      </c>
      <c r="S25" s="20">
        <v>5642.82</v>
      </c>
      <c r="T25" s="20">
        <v>3624.59</v>
      </c>
      <c r="U25" s="20">
        <v>5656.11</v>
      </c>
      <c r="V25" s="73">
        <v>3624.59</v>
      </c>
      <c r="W25" s="21">
        <f t="shared" si="8"/>
        <v>-2.3552053760353803E-3</v>
      </c>
      <c r="X25" s="36">
        <f t="shared" si="9"/>
        <v>5.8880134400884507E-2</v>
      </c>
      <c r="Y25" s="17" t="s">
        <v>36</v>
      </c>
      <c r="Z25" s="36">
        <v>1</v>
      </c>
      <c r="AA25" s="73">
        <v>3234.98</v>
      </c>
      <c r="AB25" s="49">
        <v>2111.13</v>
      </c>
      <c r="AC25" s="17">
        <f>AA25/AB25</f>
        <v>1.5323452369110382</v>
      </c>
      <c r="AD25" s="36">
        <f t="shared" si="11"/>
        <v>0.55239211346530059</v>
      </c>
      <c r="AE25" s="18" t="s">
        <v>36</v>
      </c>
      <c r="AF25" s="36">
        <v>0.5</v>
      </c>
      <c r="AG25" s="18">
        <v>581.70000000000005</v>
      </c>
      <c r="AH25" s="18">
        <v>376.6</v>
      </c>
      <c r="AI25" s="18">
        <f t="shared" si="12"/>
        <v>1.5446096654275092</v>
      </c>
      <c r="AJ25" s="52">
        <f t="shared" si="13"/>
        <v>0.42973977695167281</v>
      </c>
      <c r="AK25" s="55">
        <v>909.7</v>
      </c>
      <c r="AL25" s="55">
        <v>1047.9000000000001</v>
      </c>
      <c r="AM25" s="55">
        <v>509.3</v>
      </c>
      <c r="AN25" s="55">
        <v>2875.9</v>
      </c>
      <c r="AO25" s="55">
        <f t="shared" si="14"/>
        <v>3.1794412567852914</v>
      </c>
      <c r="AP25" s="52">
        <f t="shared" si="15"/>
        <v>2.1573097093000902E-4</v>
      </c>
      <c r="AQ25" s="22" t="s">
        <v>37</v>
      </c>
      <c r="AR25" s="55">
        <f t="shared" si="16"/>
        <v>1</v>
      </c>
      <c r="AS25" s="41" t="s">
        <v>38</v>
      </c>
      <c r="AT25" s="23" t="s">
        <v>39</v>
      </c>
      <c r="AU25" s="43">
        <v>1</v>
      </c>
      <c r="AV25" s="23" t="s">
        <v>40</v>
      </c>
      <c r="AW25" s="43">
        <v>0</v>
      </c>
      <c r="AX25" s="23" t="s">
        <v>36</v>
      </c>
      <c r="AY25" s="44">
        <v>1</v>
      </c>
      <c r="AZ25" s="24">
        <f t="shared" si="17"/>
        <v>7.0466064369261598</v>
      </c>
      <c r="BA25" s="25">
        <f t="shared" si="18"/>
        <v>9.1605883680040083</v>
      </c>
      <c r="BB25" s="25">
        <f t="shared" si="19"/>
        <v>4.9326245058483114</v>
      </c>
      <c r="BC25" s="68">
        <v>2</v>
      </c>
      <c r="BD25" s="57" t="s">
        <v>53</v>
      </c>
    </row>
    <row r="26" spans="1:56" ht="15" customHeight="1" x14ac:dyDescent="0.25">
      <c r="A26" s="68"/>
      <c r="B26" s="7" t="s">
        <v>54</v>
      </c>
      <c r="C26" s="45">
        <v>475</v>
      </c>
      <c r="D26" s="17">
        <v>598.6</v>
      </c>
      <c r="E26" s="73">
        <f t="shared" si="0"/>
        <v>1.2602105263157894</v>
      </c>
      <c r="F26" s="48">
        <f t="shared" si="1"/>
        <v>0.32990167727009828</v>
      </c>
      <c r="G26" s="20">
        <v>1.6</v>
      </c>
      <c r="H26" s="19">
        <v>3590.2</v>
      </c>
      <c r="I26" s="20">
        <f t="shared" si="2"/>
        <v>4.4565762353072257E-4</v>
      </c>
      <c r="J26" s="34">
        <f t="shared" si="3"/>
        <v>4.4565762353072254E-3</v>
      </c>
      <c r="K26" s="20">
        <v>2108.9</v>
      </c>
      <c r="L26" s="19">
        <v>1650.5</v>
      </c>
      <c r="M26" s="20">
        <f t="shared" ref="M26:M28" si="20">K26/L26</f>
        <v>1.2777340199939413</v>
      </c>
      <c r="N26" s="34">
        <f t="shared" si="5"/>
        <v>0.5544437291729778</v>
      </c>
      <c r="O26" s="20">
        <v>1228.55</v>
      </c>
      <c r="P26" s="20">
        <v>3581.33</v>
      </c>
      <c r="Q26" s="20">
        <f t="shared" si="6"/>
        <v>0.34304294773170863</v>
      </c>
      <c r="R26" s="34">
        <f t="shared" si="7"/>
        <v>0.59642006149210747</v>
      </c>
      <c r="S26" s="20">
        <v>3501.63</v>
      </c>
      <c r="T26" s="20">
        <v>3073.62</v>
      </c>
      <c r="U26" s="20">
        <v>3510.45</v>
      </c>
      <c r="V26" s="73">
        <v>3073.62</v>
      </c>
      <c r="W26" s="21">
        <f t="shared" si="8"/>
        <v>-2.5188269463077792E-3</v>
      </c>
      <c r="X26" s="36">
        <f t="shared" si="9"/>
        <v>6.2970673657694473E-2</v>
      </c>
      <c r="Y26" s="17" t="s">
        <v>36</v>
      </c>
      <c r="Z26" s="36">
        <v>1</v>
      </c>
      <c r="AA26" s="73">
        <v>987.9</v>
      </c>
      <c r="AB26" s="49">
        <v>2232.56</v>
      </c>
      <c r="AC26" s="17">
        <f t="shared" ref="AC26:AC28" si="21">AA26/AB26</f>
        <v>0.44249650625291148</v>
      </c>
      <c r="AD26" s="36">
        <f t="shared" si="11"/>
        <v>0.89296984179596517</v>
      </c>
      <c r="AE26" s="18" t="s">
        <v>36</v>
      </c>
      <c r="AF26" s="36">
        <v>0.5</v>
      </c>
      <c r="AG26" s="18">
        <v>598.70000000000005</v>
      </c>
      <c r="AH26" s="18">
        <v>245</v>
      </c>
      <c r="AI26" s="18">
        <f t="shared" si="12"/>
        <v>2.4436734693877553</v>
      </c>
      <c r="AJ26" s="52">
        <f t="shared" si="13"/>
        <v>1.0291156462585036</v>
      </c>
      <c r="AK26" s="55">
        <v>1010.2</v>
      </c>
      <c r="AL26" s="55">
        <v>636.4</v>
      </c>
      <c r="AM26" s="55">
        <v>228.6</v>
      </c>
      <c r="AN26" s="55">
        <v>1626.4</v>
      </c>
      <c r="AO26" s="55">
        <f t="shared" si="14"/>
        <v>2.3654204157617125</v>
      </c>
      <c r="AP26" s="52">
        <f t="shared" si="15"/>
        <v>0.31450949198389483</v>
      </c>
      <c r="AQ26" s="22" t="s">
        <v>38</v>
      </c>
      <c r="AR26" s="55">
        <f t="shared" si="16"/>
        <v>0.91666666666666663</v>
      </c>
      <c r="AS26" s="41" t="s">
        <v>37</v>
      </c>
      <c r="AT26" s="23" t="s">
        <v>39</v>
      </c>
      <c r="AU26" s="43">
        <v>1</v>
      </c>
      <c r="AV26" s="23" t="s">
        <v>89</v>
      </c>
      <c r="AW26" s="43">
        <v>1</v>
      </c>
      <c r="AX26" s="23" t="s">
        <v>36</v>
      </c>
      <c r="AY26" s="32">
        <v>1</v>
      </c>
      <c r="AZ26" s="24">
        <f t="shared" si="17"/>
        <v>7.3562162692951194</v>
      </c>
      <c r="BA26" s="25">
        <f t="shared" si="18"/>
        <v>9.5630811500836543</v>
      </c>
      <c r="BB26" s="25">
        <f t="shared" si="19"/>
        <v>5.1493513885065836</v>
      </c>
      <c r="BC26" s="68">
        <v>2</v>
      </c>
      <c r="BD26" s="57" t="s">
        <v>54</v>
      </c>
    </row>
    <row r="27" spans="1:56" ht="15" customHeight="1" x14ac:dyDescent="0.25">
      <c r="A27" s="68"/>
      <c r="B27" s="7" t="s">
        <v>55</v>
      </c>
      <c r="C27" s="45">
        <v>156</v>
      </c>
      <c r="D27" s="17">
        <v>166.5</v>
      </c>
      <c r="E27" s="73">
        <f t="shared" si="0"/>
        <v>1.0673076923076923</v>
      </c>
      <c r="F27" s="48">
        <f t="shared" si="1"/>
        <v>0.11792054099746407</v>
      </c>
      <c r="G27" s="20">
        <v>2.7</v>
      </c>
      <c r="H27" s="19">
        <v>1864</v>
      </c>
      <c r="I27" s="20">
        <f t="shared" si="2"/>
        <v>1.4484978540772533E-3</v>
      </c>
      <c r="J27" s="34">
        <f t="shared" si="3"/>
        <v>1.4484978540772533E-2</v>
      </c>
      <c r="K27" s="20">
        <v>695.4</v>
      </c>
      <c r="L27" s="19">
        <v>492.2</v>
      </c>
      <c r="M27" s="20">
        <f t="shared" si="20"/>
        <v>1.4128403088175538</v>
      </c>
      <c r="N27" s="34">
        <f t="shared" si="5"/>
        <v>0.41370801164838145</v>
      </c>
      <c r="O27" s="20">
        <v>997.51</v>
      </c>
      <c r="P27" s="20">
        <v>1812.61</v>
      </c>
      <c r="Q27" s="20">
        <f t="shared" si="6"/>
        <v>0.55031694628188088</v>
      </c>
      <c r="R27" s="34">
        <f t="shared" si="7"/>
        <v>0.35256829849190485</v>
      </c>
      <c r="S27" s="20">
        <v>1745.41</v>
      </c>
      <c r="T27" s="20">
        <v>1079.73</v>
      </c>
      <c r="U27" s="20">
        <v>1796.81</v>
      </c>
      <c r="V27" s="73">
        <v>1079.73</v>
      </c>
      <c r="W27" s="21">
        <f t="shared" si="8"/>
        <v>-2.9448668221220151E-2</v>
      </c>
      <c r="X27" s="36">
        <f t="shared" si="9"/>
        <v>0.73621670553050378</v>
      </c>
      <c r="Y27" s="17" t="s">
        <v>36</v>
      </c>
      <c r="Z27" s="36">
        <v>1</v>
      </c>
      <c r="AA27" s="73">
        <v>1080.02</v>
      </c>
      <c r="AB27" s="49">
        <v>706.78</v>
      </c>
      <c r="AC27" s="17">
        <f t="shared" si="21"/>
        <v>1.5280851184244038</v>
      </c>
      <c r="AD27" s="36">
        <f t="shared" si="11"/>
        <v>0.55372340049237379</v>
      </c>
      <c r="AE27" s="18" t="s">
        <v>36</v>
      </c>
      <c r="AF27" s="36">
        <v>0.5</v>
      </c>
      <c r="AG27" s="18">
        <v>167.4</v>
      </c>
      <c r="AH27" s="18">
        <v>153.80000000000001</v>
      </c>
      <c r="AI27" s="18">
        <f t="shared" si="12"/>
        <v>1.0884265279583876</v>
      </c>
      <c r="AJ27" s="52">
        <f t="shared" si="13"/>
        <v>0.1256176853055917</v>
      </c>
      <c r="AK27" s="55">
        <v>413.6</v>
      </c>
      <c r="AL27" s="55">
        <v>620.5</v>
      </c>
      <c r="AM27" s="55">
        <v>217.3</v>
      </c>
      <c r="AN27" s="55">
        <v>494</v>
      </c>
      <c r="AO27" s="55">
        <f t="shared" si="14"/>
        <v>1.0766123759571096</v>
      </c>
      <c r="AP27" s="52">
        <f t="shared" si="15"/>
        <v>0.8121187737617338</v>
      </c>
      <c r="AQ27" s="22" t="s">
        <v>38</v>
      </c>
      <c r="AR27" s="55">
        <f t="shared" si="16"/>
        <v>0.91666666666666663</v>
      </c>
      <c r="AS27" s="41" t="s">
        <v>37</v>
      </c>
      <c r="AT27" s="23" t="s">
        <v>39</v>
      </c>
      <c r="AU27" s="43">
        <v>1</v>
      </c>
      <c r="AV27" s="23" t="s">
        <v>90</v>
      </c>
      <c r="AW27" s="43">
        <v>1</v>
      </c>
      <c r="AX27" s="23" t="s">
        <v>36</v>
      </c>
      <c r="AY27" s="32">
        <v>1</v>
      </c>
      <c r="AZ27" s="24">
        <f t="shared" si="17"/>
        <v>6.6977869661972971</v>
      </c>
      <c r="BA27" s="25">
        <f t="shared" si="18"/>
        <v>8.7071230560564867</v>
      </c>
      <c r="BB27" s="25">
        <f t="shared" si="19"/>
        <v>4.6884508763381074</v>
      </c>
      <c r="BC27" s="68">
        <v>3</v>
      </c>
      <c r="BD27" s="74" t="s">
        <v>55</v>
      </c>
    </row>
    <row r="28" spans="1:56" ht="15.75" x14ac:dyDescent="0.25">
      <c r="A28" s="68"/>
      <c r="B28" s="7" t="s">
        <v>56</v>
      </c>
      <c r="C28" s="45">
        <f>SUM(C13:C27)</f>
        <v>8948.5</v>
      </c>
      <c r="D28" s="17">
        <f>SUM(D13:D27)</f>
        <v>12266.000000000002</v>
      </c>
      <c r="E28" s="73">
        <f t="shared" si="0"/>
        <v>1.3707325250041908</v>
      </c>
      <c r="F28" s="48">
        <f t="shared" si="1"/>
        <v>0.4513544230815284</v>
      </c>
      <c r="G28" s="20">
        <f>SUM(G13:G27)</f>
        <v>467.8</v>
      </c>
      <c r="H28" s="20">
        <f>SUM(H13:H27)</f>
        <v>64286.499999999993</v>
      </c>
      <c r="I28" s="20">
        <f t="shared" si="2"/>
        <v>7.2767999502228314E-3</v>
      </c>
      <c r="J28" s="34">
        <f t="shared" si="3"/>
        <v>7.2767999502228314E-2</v>
      </c>
      <c r="K28" s="20">
        <f>SUM(K13:K27)</f>
        <v>24446.600000000002</v>
      </c>
      <c r="L28" s="20">
        <f>SUM(L13:L27)</f>
        <v>21098.799999999999</v>
      </c>
      <c r="M28" s="20">
        <f t="shared" si="20"/>
        <v>1.1586725311392119</v>
      </c>
      <c r="N28" s="34">
        <f t="shared" si="5"/>
        <v>0.6784661133966543</v>
      </c>
      <c r="O28" s="20">
        <f>SUM(O13:O27)</f>
        <v>17048.28</v>
      </c>
      <c r="P28" s="20">
        <f>SUM(P13:P27)</f>
        <v>64168.289999999994</v>
      </c>
      <c r="Q28" s="20">
        <f t="shared" si="6"/>
        <v>0.26568075914131423</v>
      </c>
      <c r="R28" s="34">
        <f t="shared" si="7"/>
        <v>0.68743440101021847</v>
      </c>
      <c r="S28" s="20">
        <f>SUM(S13:S27)</f>
        <v>54930.22</v>
      </c>
      <c r="T28" s="20">
        <f>SUM(T13:T27)</f>
        <v>37618.430000000008</v>
      </c>
      <c r="U28" s="20">
        <f>SUM(U13:U27)</f>
        <v>55048.619999999995</v>
      </c>
      <c r="V28" s="73">
        <f>SUM(V13:V27)</f>
        <v>37246.230000000003</v>
      </c>
      <c r="W28" s="21">
        <f t="shared" si="8"/>
        <v>-8.9313314237590632E-3</v>
      </c>
      <c r="X28" s="36">
        <f t="shared" si="9"/>
        <v>0.22328328559397659</v>
      </c>
      <c r="Y28" s="17" t="s">
        <v>36</v>
      </c>
      <c r="Z28" s="36">
        <v>1</v>
      </c>
      <c r="AA28" s="49">
        <f>SUM(AA13:AA27)</f>
        <v>26631.32</v>
      </c>
      <c r="AB28" s="49">
        <f>SUM(AB13:AB27)</f>
        <v>27519.289999999997</v>
      </c>
      <c r="AC28" s="17">
        <f t="shared" si="21"/>
        <v>0.96773281578122117</v>
      </c>
      <c r="AD28" s="36">
        <f t="shared" si="11"/>
        <v>0.72883349506836848</v>
      </c>
      <c r="AE28" s="18">
        <v>0</v>
      </c>
      <c r="AF28" s="36">
        <v>0.5</v>
      </c>
      <c r="AG28" s="18">
        <f>SUM(AG13:AG27)</f>
        <v>12381.370000000004</v>
      </c>
      <c r="AH28" s="18">
        <f>SUM(AH13:AH27)</f>
        <v>8918.6999999999989</v>
      </c>
      <c r="AI28" s="18">
        <f t="shared" si="12"/>
        <v>1.3882482873064468</v>
      </c>
      <c r="AJ28" s="52">
        <f t="shared" si="13"/>
        <v>0.32549885820429786</v>
      </c>
      <c r="AK28" s="55">
        <f>SUM(AK13:AK27)</f>
        <v>11815.900000000003</v>
      </c>
      <c r="AL28" s="55">
        <f t="shared" ref="AL28:AN28" si="22">SUM(AL13:AL27)</f>
        <v>12733.8</v>
      </c>
      <c r="AM28" s="55">
        <f t="shared" si="22"/>
        <v>10242.599999999999</v>
      </c>
      <c r="AN28" s="55">
        <f t="shared" si="22"/>
        <v>19838.2</v>
      </c>
      <c r="AO28" s="55">
        <f t="shared" si="14"/>
        <v>1.5550619481374273</v>
      </c>
      <c r="AP28" s="52">
        <f t="shared" si="15"/>
        <v>0.62738920921334851</v>
      </c>
      <c r="AQ28" s="22" t="s">
        <v>37</v>
      </c>
      <c r="AR28" s="55">
        <f t="shared" si="16"/>
        <v>1</v>
      </c>
      <c r="AS28" s="41" t="s">
        <v>100</v>
      </c>
      <c r="AT28" s="17"/>
      <c r="AU28" s="36">
        <v>1</v>
      </c>
      <c r="AV28" s="17"/>
      <c r="AW28" s="36">
        <v>0.93</v>
      </c>
      <c r="AX28" s="17"/>
      <c r="AY28" s="32">
        <v>1</v>
      </c>
      <c r="AZ28" s="24">
        <f t="shared" si="17"/>
        <v>7.9564563564991921</v>
      </c>
      <c r="BA28" s="25">
        <f t="shared" si="18"/>
        <v>10.343393263448949</v>
      </c>
      <c r="BB28" s="25">
        <f t="shared" si="19"/>
        <v>5.5695194495494347</v>
      </c>
      <c r="BC28" s="68"/>
      <c r="BD28" s="7" t="s">
        <v>56</v>
      </c>
    </row>
    <row r="29" spans="1:56" x14ac:dyDescent="0.25">
      <c r="C29" s="27"/>
      <c r="D29" s="27"/>
      <c r="E29" s="27"/>
      <c r="F29" s="27"/>
      <c r="G29" s="28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 t="s">
        <v>81</v>
      </c>
      <c r="AB29" s="27" t="s">
        <v>81</v>
      </c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</row>
    <row r="30" spans="1:56" x14ac:dyDescent="0.25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</row>
  </sheetData>
  <customSheetViews>
    <customSheetView guid="{581E5DCE-8301-4104-A904-D824C9713B98}" fitToPage="1" hiddenRows="1" hiddenColumns="1" state="hidden" topLeftCell="B7">
      <selection activeCell="B33" sqref="B33"/>
      <pageMargins left="0.70866141732283472" right="0.70866141732283472" top="0.74803149606299213" bottom="0.74803149606299213" header="0.31496062992125984" footer="0.31496062992125984"/>
      <pageSetup paperSize="9" scale="88" fitToWidth="0" orientation="landscape" r:id="rId1"/>
    </customSheetView>
    <customSheetView guid="{FC496669-5C6B-4266-9CB8-30678E86A5A4}" showPageBreaks="1" fitToPage="1" printArea="1" hiddenRows="1" hiddenColumns="1" topLeftCell="W7">
      <selection activeCell="AG13" sqref="AG13:AG28"/>
      <pageMargins left="0.70866141732283472" right="0.70866141732283472" top="0.74803149606299213" bottom="0.74803149606299213" header="0.31496062992125984" footer="0.31496062992125984"/>
      <pageSetup paperSize="9" scale="89" fitToWidth="0" orientation="landscape" r:id="rId2"/>
    </customSheetView>
    <customSheetView guid="{B60EDDB9-DECD-4A90-B353-AD282E2381D3}" showPageBreaks="1" fitToPage="1" printArea="1" hiddenRows="1" hiddenColumns="1" state="hidden" topLeftCell="B7">
      <selection activeCell="B33" sqref="B33"/>
      <pageMargins left="0.70866141732283472" right="0.70866141732283472" top="0.74803149606299213" bottom="0.74803149606299213" header="0.31496062992125984" footer="0.31496062992125984"/>
      <pageSetup paperSize="9" scale="88" fitToWidth="0" orientation="landscape" r:id="rId3"/>
    </customSheetView>
    <customSheetView guid="{BC6D316B-DAD5-418B-8D84-F656534E82C1}" fitToPage="1" hiddenRows="1" hiddenColumns="1" state="hidden" topLeftCell="B7">
      <selection activeCell="B33" sqref="B33"/>
      <pageMargins left="0.70866141732283472" right="0.70866141732283472" top="0.74803149606299213" bottom="0.74803149606299213" header="0.31496062992125984" footer="0.31496062992125984"/>
      <pageSetup paperSize="9" scale="89" fitToWidth="0" orientation="landscape" r:id="rId4"/>
    </customSheetView>
  </customSheetViews>
  <mergeCells count="66">
    <mergeCell ref="B1:Z2"/>
    <mergeCell ref="A3:A10"/>
    <mergeCell ref="B3:B10"/>
    <mergeCell ref="C3:N3"/>
    <mergeCell ref="O3:AJ3"/>
    <mergeCell ref="L5:L10"/>
    <mergeCell ref="M5:M10"/>
    <mergeCell ref="D5:D10"/>
    <mergeCell ref="E5:E10"/>
    <mergeCell ref="F5:F10"/>
    <mergeCell ref="G5:G10"/>
    <mergeCell ref="H5:H10"/>
    <mergeCell ref="I5:I10"/>
    <mergeCell ref="K5:K10"/>
    <mergeCell ref="Z5:Z10"/>
    <mergeCell ref="O5:O8"/>
    <mergeCell ref="BD3:BD10"/>
    <mergeCell ref="C4:N4"/>
    <mergeCell ref="O4:R4"/>
    <mergeCell ref="V4:X4"/>
    <mergeCell ref="Y4:Z4"/>
    <mergeCell ref="AA4:AJ4"/>
    <mergeCell ref="AQ4:AR4"/>
    <mergeCell ref="AT4:AU4"/>
    <mergeCell ref="AV4:AW4"/>
    <mergeCell ref="AX4:AY4"/>
    <mergeCell ref="AQ3:BA3"/>
    <mergeCell ref="AZ4:AZ10"/>
    <mergeCell ref="BA4:BA10"/>
    <mergeCell ref="BB4:BB8"/>
    <mergeCell ref="BC4:BC8"/>
    <mergeCell ref="C5:C10"/>
    <mergeCell ref="P5:P8"/>
    <mergeCell ref="Q5:Q8"/>
    <mergeCell ref="R5:R8"/>
    <mergeCell ref="S5:S10"/>
    <mergeCell ref="T5:T8"/>
    <mergeCell ref="U5:U8"/>
    <mergeCell ref="V5:V10"/>
    <mergeCell ref="W5:W10"/>
    <mergeCell ref="X5:X10"/>
    <mergeCell ref="Y5:Y10"/>
    <mergeCell ref="AL5:AL8"/>
    <mergeCell ref="AA5:AA10"/>
    <mergeCell ref="AB5:AB10"/>
    <mergeCell ref="AC5:AC8"/>
    <mergeCell ref="AD5:AD10"/>
    <mergeCell ref="AE5:AE8"/>
    <mergeCell ref="AF5:AF8"/>
    <mergeCell ref="AG5:AG8"/>
    <mergeCell ref="AH5:AH8"/>
    <mergeCell ref="AI5:AI8"/>
    <mergeCell ref="AJ5:AJ8"/>
    <mergeCell ref="AK5:AK8"/>
    <mergeCell ref="AY5:AY10"/>
    <mergeCell ref="AM5:AM8"/>
    <mergeCell ref="AN5:AN8"/>
    <mergeCell ref="AO5:AO8"/>
    <mergeCell ref="AP5:AP8"/>
    <mergeCell ref="AQ5:AQ10"/>
    <mergeCell ref="AR5:AR8"/>
    <mergeCell ref="AT5:AT10"/>
    <mergeCell ref="AU5:AU10"/>
    <mergeCell ref="AV5:AV10"/>
    <mergeCell ref="AW5:AW10"/>
    <mergeCell ref="AX5:AX10"/>
  </mergeCells>
  <pageMargins left="0.70866141732283472" right="0.70866141732283472" top="0.74803149606299213" bottom="0.74803149606299213" header="0.31496062992125984" footer="0.31496062992125984"/>
  <pageSetup paperSize="9" scale="89" fitToWidth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82"/>
  <sheetViews>
    <sheetView tabSelected="1" topLeftCell="AS11" workbookViewId="0">
      <selection activeCell="BG27" sqref="BG27"/>
    </sheetView>
  </sheetViews>
  <sheetFormatPr defaultRowHeight="15" x14ac:dyDescent="0.25"/>
  <cols>
    <col min="1" max="1" width="9.140625" hidden="1" customWidth="1"/>
    <col min="2" max="2" width="9.140625" customWidth="1"/>
    <col min="3" max="3" width="36" style="26" customWidth="1"/>
    <col min="4" max="4" width="13.28515625" customWidth="1"/>
    <col min="5" max="5" width="11.85546875" customWidth="1"/>
    <col min="6" max="6" width="13.7109375" customWidth="1"/>
    <col min="7" max="11" width="13.28515625" customWidth="1"/>
    <col min="12" max="12" width="17.85546875" customWidth="1"/>
    <col min="13" max="20" width="13.28515625" customWidth="1"/>
    <col min="21" max="21" width="15.28515625" customWidth="1"/>
    <col min="22" max="22" width="13.28515625" customWidth="1"/>
    <col min="23" max="23" width="14" customWidth="1"/>
    <col min="24" max="24" width="17.28515625" customWidth="1"/>
    <col min="25" max="25" width="11.140625" customWidth="1"/>
    <col min="26" max="26" width="12.85546875" customWidth="1"/>
    <col min="27" max="27" width="8.85546875" customWidth="1"/>
    <col min="28" max="28" width="19.7109375" customWidth="1"/>
    <col min="29" max="29" width="16.85546875" customWidth="1"/>
    <col min="30" max="30" width="17.28515625" customWidth="1"/>
    <col min="34" max="34" width="15.7109375" customWidth="1"/>
    <col min="35" max="35" width="18.140625" customWidth="1"/>
    <col min="36" max="36" width="13.5703125" customWidth="1"/>
    <col min="37" max="37" width="8.140625" customWidth="1"/>
    <col min="38" max="41" width="11.5703125" customWidth="1"/>
    <col min="42" max="42" width="11.7109375" customWidth="1"/>
    <col min="43" max="43" width="11.5703125" customWidth="1"/>
    <col min="44" max="44" width="10" customWidth="1"/>
    <col min="45" max="45" width="11" customWidth="1"/>
    <col min="46" max="46" width="7.5703125" customWidth="1"/>
    <col min="47" max="47" width="11.5703125" customWidth="1"/>
    <col min="48" max="48" width="9.28515625" customWidth="1"/>
    <col min="49" max="49" width="23.7109375" customWidth="1"/>
    <col min="50" max="51" width="9.42578125" customWidth="1"/>
    <col min="52" max="52" width="8.28515625" customWidth="1"/>
    <col min="53" max="53" width="11.85546875" style="1" customWidth="1"/>
    <col min="54" max="54" width="10.5703125" bestFit="1" customWidth="1"/>
    <col min="55" max="55" width="9.5703125" bestFit="1" customWidth="1"/>
    <col min="56" max="56" width="16.42578125" customWidth="1"/>
  </cols>
  <sheetData>
    <row r="1" spans="1:59" x14ac:dyDescent="0.25">
      <c r="C1" s="220" t="s">
        <v>101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</row>
    <row r="2" spans="1:59" s="2" customFormat="1" ht="9" customHeight="1" x14ac:dyDescent="0.25"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BA2" s="3"/>
    </row>
    <row r="3" spans="1:59" ht="15" customHeight="1" x14ac:dyDescent="0.25">
      <c r="A3" s="197" t="s">
        <v>0</v>
      </c>
      <c r="B3" s="75"/>
      <c r="C3" s="173" t="s">
        <v>1</v>
      </c>
      <c r="D3" s="215" t="s">
        <v>2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16"/>
      <c r="P3" s="215" t="s">
        <v>3</v>
      </c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16"/>
      <c r="AL3" s="87"/>
      <c r="AM3" s="87"/>
      <c r="AN3" s="87"/>
      <c r="AO3" s="87"/>
      <c r="AP3" s="87"/>
      <c r="AQ3" s="87"/>
      <c r="AR3" s="215" t="s">
        <v>4</v>
      </c>
      <c r="AS3" s="222"/>
      <c r="AT3" s="222"/>
      <c r="AU3" s="222"/>
      <c r="AV3" s="222"/>
      <c r="AW3" s="222"/>
      <c r="AX3" s="222"/>
      <c r="AY3" s="222"/>
      <c r="AZ3" s="222"/>
      <c r="BA3" s="222"/>
      <c r="BB3" s="216"/>
      <c r="BC3" s="82"/>
      <c r="BD3" s="82"/>
      <c r="BE3" s="81"/>
      <c r="BF3" s="81"/>
      <c r="BG3" s="81"/>
    </row>
    <row r="4" spans="1:59" ht="18" customHeight="1" x14ac:dyDescent="0.25">
      <c r="A4" s="198"/>
      <c r="B4" s="76"/>
      <c r="C4" s="174"/>
      <c r="D4" s="229" t="s">
        <v>5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1"/>
      <c r="P4" s="229"/>
      <c r="Q4" s="230"/>
      <c r="R4" s="230"/>
      <c r="S4" s="231"/>
      <c r="T4" s="88"/>
      <c r="U4" s="88"/>
      <c r="V4" s="88"/>
      <c r="W4" s="215" t="s">
        <v>6</v>
      </c>
      <c r="X4" s="222"/>
      <c r="Y4" s="216"/>
      <c r="Z4" s="232" t="s">
        <v>7</v>
      </c>
      <c r="AA4" s="233"/>
      <c r="AB4" s="215"/>
      <c r="AC4" s="222"/>
      <c r="AD4" s="222"/>
      <c r="AE4" s="222"/>
      <c r="AF4" s="222"/>
      <c r="AG4" s="222"/>
      <c r="AH4" s="222"/>
      <c r="AI4" s="222"/>
      <c r="AJ4" s="222"/>
      <c r="AK4" s="216"/>
      <c r="AL4" s="87"/>
      <c r="AM4" s="87"/>
      <c r="AN4" s="87"/>
      <c r="AO4" s="87"/>
      <c r="AP4" s="87"/>
      <c r="AQ4" s="87"/>
      <c r="AR4" s="215" t="s">
        <v>8</v>
      </c>
      <c r="AS4" s="216"/>
      <c r="AT4" s="89"/>
      <c r="AU4" s="215" t="s">
        <v>9</v>
      </c>
      <c r="AV4" s="216"/>
      <c r="AW4" s="215" t="s">
        <v>10</v>
      </c>
      <c r="AX4" s="216"/>
      <c r="AY4" s="215" t="s">
        <v>11</v>
      </c>
      <c r="AZ4" s="216"/>
      <c r="BA4" s="226" t="s">
        <v>124</v>
      </c>
      <c r="BB4" s="173" t="s">
        <v>13</v>
      </c>
      <c r="BC4" s="173" t="s">
        <v>14</v>
      </c>
      <c r="BD4" s="212" t="s">
        <v>15</v>
      </c>
      <c r="BE4" s="81"/>
      <c r="BF4" s="81"/>
      <c r="BG4" s="81"/>
    </row>
    <row r="5" spans="1:59" ht="15.75" customHeight="1" x14ac:dyDescent="0.25">
      <c r="A5" s="198"/>
      <c r="B5" s="76"/>
      <c r="C5" s="174"/>
      <c r="D5" s="173" t="s">
        <v>102</v>
      </c>
      <c r="E5" s="173" t="s">
        <v>103</v>
      </c>
      <c r="F5" s="173" t="s">
        <v>104</v>
      </c>
      <c r="G5" s="176" t="s">
        <v>19</v>
      </c>
      <c r="H5" s="207" t="s">
        <v>105</v>
      </c>
      <c r="I5" s="207" t="s">
        <v>58</v>
      </c>
      <c r="J5" s="223" t="s">
        <v>106</v>
      </c>
      <c r="K5" s="78"/>
      <c r="L5" s="207" t="s">
        <v>107</v>
      </c>
      <c r="M5" s="207" t="s">
        <v>108</v>
      </c>
      <c r="N5" s="223" t="s">
        <v>109</v>
      </c>
      <c r="O5" s="78"/>
      <c r="P5" s="210" t="s">
        <v>63</v>
      </c>
      <c r="Q5" s="210" t="s">
        <v>110</v>
      </c>
      <c r="R5" s="210" t="s">
        <v>111</v>
      </c>
      <c r="S5" s="176" t="s">
        <v>20</v>
      </c>
      <c r="T5" s="173" t="s">
        <v>112</v>
      </c>
      <c r="U5" s="210" t="s">
        <v>113</v>
      </c>
      <c r="V5" s="210" t="s">
        <v>114</v>
      </c>
      <c r="W5" s="173" t="s">
        <v>115</v>
      </c>
      <c r="X5" s="173" t="s">
        <v>21</v>
      </c>
      <c r="Y5" s="176" t="s">
        <v>20</v>
      </c>
      <c r="Z5" s="173" t="s">
        <v>22</v>
      </c>
      <c r="AA5" s="176" t="s">
        <v>20</v>
      </c>
      <c r="AB5" s="217" t="s">
        <v>23</v>
      </c>
      <c r="AC5" s="173" t="s">
        <v>24</v>
      </c>
      <c r="AD5" s="217" t="s">
        <v>25</v>
      </c>
      <c r="AE5" s="176" t="s">
        <v>20</v>
      </c>
      <c r="AF5" s="210" t="s">
        <v>71</v>
      </c>
      <c r="AG5" s="176" t="s">
        <v>66</v>
      </c>
      <c r="AH5" s="234" t="s">
        <v>26</v>
      </c>
      <c r="AI5" s="234" t="s">
        <v>27</v>
      </c>
      <c r="AJ5" s="234" t="s">
        <v>28</v>
      </c>
      <c r="AK5" s="176" t="s">
        <v>20</v>
      </c>
      <c r="AL5" s="210" t="s">
        <v>118</v>
      </c>
      <c r="AM5" s="210" t="s">
        <v>119</v>
      </c>
      <c r="AN5" s="210" t="s">
        <v>120</v>
      </c>
      <c r="AO5" s="210" t="s">
        <v>121</v>
      </c>
      <c r="AP5" s="210" t="s">
        <v>122</v>
      </c>
      <c r="AQ5" s="176" t="s">
        <v>20</v>
      </c>
      <c r="AR5" s="173" t="s">
        <v>123</v>
      </c>
      <c r="AS5" s="173" t="s">
        <v>29</v>
      </c>
      <c r="AT5" s="90"/>
      <c r="AU5" s="237" t="s">
        <v>30</v>
      </c>
      <c r="AV5" s="176" t="s">
        <v>20</v>
      </c>
      <c r="AW5" s="237" t="s">
        <v>31</v>
      </c>
      <c r="AX5" s="176" t="s">
        <v>20</v>
      </c>
      <c r="AY5" s="237" t="s">
        <v>32</v>
      </c>
      <c r="AZ5" s="176" t="s">
        <v>20</v>
      </c>
      <c r="BA5" s="227"/>
      <c r="BB5" s="174"/>
      <c r="BC5" s="174"/>
      <c r="BD5" s="213"/>
      <c r="BE5" s="81"/>
      <c r="BF5" s="81"/>
      <c r="BG5" s="81"/>
    </row>
    <row r="6" spans="1:59" ht="15.75" customHeight="1" x14ac:dyDescent="0.25">
      <c r="A6" s="198"/>
      <c r="B6" s="76"/>
      <c r="C6" s="174"/>
      <c r="D6" s="174"/>
      <c r="E6" s="174"/>
      <c r="F6" s="174"/>
      <c r="G6" s="177"/>
      <c r="H6" s="208"/>
      <c r="I6" s="208"/>
      <c r="J6" s="224"/>
      <c r="K6" s="79"/>
      <c r="L6" s="208"/>
      <c r="M6" s="208"/>
      <c r="N6" s="224"/>
      <c r="O6" s="79"/>
      <c r="P6" s="211"/>
      <c r="Q6" s="211"/>
      <c r="R6" s="211"/>
      <c r="S6" s="177"/>
      <c r="T6" s="174"/>
      <c r="U6" s="211"/>
      <c r="V6" s="211"/>
      <c r="W6" s="174"/>
      <c r="X6" s="174"/>
      <c r="Y6" s="177"/>
      <c r="Z6" s="174"/>
      <c r="AA6" s="177"/>
      <c r="AB6" s="218"/>
      <c r="AC6" s="174"/>
      <c r="AD6" s="218"/>
      <c r="AE6" s="177"/>
      <c r="AF6" s="211"/>
      <c r="AG6" s="177"/>
      <c r="AH6" s="235"/>
      <c r="AI6" s="235"/>
      <c r="AJ6" s="235"/>
      <c r="AK6" s="177"/>
      <c r="AL6" s="211"/>
      <c r="AM6" s="211"/>
      <c r="AN6" s="211"/>
      <c r="AO6" s="211"/>
      <c r="AP6" s="211"/>
      <c r="AQ6" s="177"/>
      <c r="AR6" s="174"/>
      <c r="AS6" s="174"/>
      <c r="AT6" s="91"/>
      <c r="AU6" s="238"/>
      <c r="AV6" s="177"/>
      <c r="AW6" s="238"/>
      <c r="AX6" s="177"/>
      <c r="AY6" s="238"/>
      <c r="AZ6" s="177"/>
      <c r="BA6" s="227"/>
      <c r="BB6" s="174"/>
      <c r="BC6" s="174"/>
      <c r="BD6" s="213"/>
      <c r="BE6" s="81"/>
      <c r="BF6" s="81"/>
      <c r="BG6" s="81"/>
    </row>
    <row r="7" spans="1:59" ht="15" customHeight="1" x14ac:dyDescent="0.25">
      <c r="A7" s="198"/>
      <c r="B7" s="76"/>
      <c r="C7" s="174"/>
      <c r="D7" s="174"/>
      <c r="E7" s="174"/>
      <c r="F7" s="174"/>
      <c r="G7" s="177"/>
      <c r="H7" s="208"/>
      <c r="I7" s="208"/>
      <c r="J7" s="224"/>
      <c r="K7" s="79"/>
      <c r="L7" s="208"/>
      <c r="M7" s="208"/>
      <c r="N7" s="224"/>
      <c r="O7" s="79"/>
      <c r="P7" s="211"/>
      <c r="Q7" s="211"/>
      <c r="R7" s="211"/>
      <c r="S7" s="177"/>
      <c r="T7" s="174"/>
      <c r="U7" s="211"/>
      <c r="V7" s="211"/>
      <c r="W7" s="174"/>
      <c r="X7" s="174"/>
      <c r="Y7" s="177"/>
      <c r="Z7" s="174"/>
      <c r="AA7" s="177"/>
      <c r="AB7" s="218"/>
      <c r="AC7" s="174"/>
      <c r="AD7" s="218"/>
      <c r="AE7" s="177"/>
      <c r="AF7" s="211"/>
      <c r="AG7" s="177"/>
      <c r="AH7" s="235"/>
      <c r="AI7" s="235"/>
      <c r="AJ7" s="235"/>
      <c r="AK7" s="177"/>
      <c r="AL7" s="211"/>
      <c r="AM7" s="211"/>
      <c r="AN7" s="211"/>
      <c r="AO7" s="211"/>
      <c r="AP7" s="211"/>
      <c r="AQ7" s="177"/>
      <c r="AR7" s="174"/>
      <c r="AS7" s="174"/>
      <c r="AT7" s="91"/>
      <c r="AU7" s="238"/>
      <c r="AV7" s="177"/>
      <c r="AW7" s="238"/>
      <c r="AX7" s="177"/>
      <c r="AY7" s="238"/>
      <c r="AZ7" s="177"/>
      <c r="BA7" s="227"/>
      <c r="BB7" s="174"/>
      <c r="BC7" s="174"/>
      <c r="BD7" s="213"/>
      <c r="BE7" s="81"/>
      <c r="BF7" s="81"/>
      <c r="BG7" s="81"/>
    </row>
    <row r="8" spans="1:59" ht="178.5" customHeight="1" x14ac:dyDescent="0.25">
      <c r="A8" s="198"/>
      <c r="B8" s="100" t="s">
        <v>0</v>
      </c>
      <c r="C8" s="174"/>
      <c r="D8" s="174"/>
      <c r="E8" s="174"/>
      <c r="F8" s="174"/>
      <c r="G8" s="177"/>
      <c r="H8" s="208"/>
      <c r="I8" s="208"/>
      <c r="J8" s="224"/>
      <c r="K8" s="79" t="s">
        <v>20</v>
      </c>
      <c r="L8" s="208"/>
      <c r="M8" s="208"/>
      <c r="N8" s="224"/>
      <c r="O8" s="79" t="s">
        <v>20</v>
      </c>
      <c r="P8" s="211"/>
      <c r="Q8" s="211"/>
      <c r="R8" s="211"/>
      <c r="S8" s="177"/>
      <c r="T8" s="174"/>
      <c r="U8" s="211"/>
      <c r="V8" s="211"/>
      <c r="W8" s="174"/>
      <c r="X8" s="174"/>
      <c r="Y8" s="177"/>
      <c r="Z8" s="174"/>
      <c r="AA8" s="177"/>
      <c r="AB8" s="218"/>
      <c r="AC8" s="174"/>
      <c r="AD8" s="219"/>
      <c r="AE8" s="177"/>
      <c r="AF8" s="211"/>
      <c r="AG8" s="177"/>
      <c r="AH8" s="236"/>
      <c r="AI8" s="236"/>
      <c r="AJ8" s="236"/>
      <c r="AK8" s="206"/>
      <c r="AL8" s="211"/>
      <c r="AM8" s="211"/>
      <c r="AN8" s="211"/>
      <c r="AO8" s="211"/>
      <c r="AP8" s="211"/>
      <c r="AQ8" s="177"/>
      <c r="AR8" s="174"/>
      <c r="AS8" s="174"/>
      <c r="AT8" s="91" t="s">
        <v>20</v>
      </c>
      <c r="AU8" s="238"/>
      <c r="AV8" s="177"/>
      <c r="AW8" s="238"/>
      <c r="AX8" s="177"/>
      <c r="AY8" s="238"/>
      <c r="AZ8" s="177"/>
      <c r="BA8" s="227"/>
      <c r="BB8" s="174"/>
      <c r="BC8" s="175"/>
      <c r="BD8" s="214"/>
      <c r="BE8" s="81"/>
      <c r="BF8" s="81"/>
      <c r="BG8" s="81"/>
    </row>
    <row r="9" spans="1:59" ht="13.5" hidden="1" customHeight="1" x14ac:dyDescent="0.25">
      <c r="A9" s="198"/>
      <c r="B9" s="76"/>
      <c r="C9" s="174"/>
      <c r="D9" s="174"/>
      <c r="E9" s="174"/>
      <c r="F9" s="174"/>
      <c r="G9" s="177"/>
      <c r="H9" s="208"/>
      <c r="I9" s="208"/>
      <c r="J9" s="224"/>
      <c r="K9" s="79"/>
      <c r="L9" s="208"/>
      <c r="M9" s="208"/>
      <c r="N9" s="224"/>
      <c r="O9" s="79"/>
      <c r="P9" s="62"/>
      <c r="Q9" s="62"/>
      <c r="R9" s="62"/>
      <c r="S9" s="79"/>
      <c r="T9" s="174"/>
      <c r="U9" s="62"/>
      <c r="V9" s="62"/>
      <c r="W9" s="174"/>
      <c r="X9" s="174"/>
      <c r="Y9" s="177"/>
      <c r="Z9" s="174"/>
      <c r="AA9" s="177"/>
      <c r="AB9" s="218"/>
      <c r="AC9" s="174"/>
      <c r="AD9" s="92"/>
      <c r="AE9" s="177"/>
      <c r="AF9" s="62"/>
      <c r="AG9" s="79"/>
      <c r="AH9" s="85"/>
      <c r="AI9" s="85"/>
      <c r="AJ9" s="85"/>
      <c r="AK9" s="84"/>
      <c r="AL9" s="93"/>
      <c r="AM9" s="93"/>
      <c r="AN9" s="93"/>
      <c r="AO9" s="93"/>
      <c r="AP9" s="93"/>
      <c r="AQ9" s="94"/>
      <c r="AR9" s="174"/>
      <c r="AS9" s="95"/>
      <c r="AT9" s="91"/>
      <c r="AU9" s="238"/>
      <c r="AV9" s="177"/>
      <c r="AW9" s="238"/>
      <c r="AX9" s="177"/>
      <c r="AY9" s="238"/>
      <c r="AZ9" s="177"/>
      <c r="BA9" s="227"/>
      <c r="BB9" s="174"/>
      <c r="BC9" s="96"/>
      <c r="BD9" s="115"/>
      <c r="BE9" s="81"/>
      <c r="BF9" s="81"/>
      <c r="BG9" s="81"/>
    </row>
    <row r="10" spans="1:59" ht="4.5" hidden="1" customHeight="1" x14ac:dyDescent="0.25">
      <c r="A10" s="199"/>
      <c r="B10" s="77"/>
      <c r="C10" s="175"/>
      <c r="D10" s="175"/>
      <c r="E10" s="175"/>
      <c r="F10" s="175"/>
      <c r="G10" s="206"/>
      <c r="H10" s="209"/>
      <c r="I10" s="209"/>
      <c r="J10" s="225"/>
      <c r="K10" s="80"/>
      <c r="L10" s="209"/>
      <c r="M10" s="209"/>
      <c r="N10" s="225"/>
      <c r="O10" s="80"/>
      <c r="P10" s="63"/>
      <c r="Q10" s="63"/>
      <c r="R10" s="63"/>
      <c r="S10" s="80"/>
      <c r="T10" s="175"/>
      <c r="U10" s="63"/>
      <c r="V10" s="63"/>
      <c r="W10" s="175"/>
      <c r="X10" s="175"/>
      <c r="Y10" s="206"/>
      <c r="Z10" s="175"/>
      <c r="AA10" s="206"/>
      <c r="AB10" s="219"/>
      <c r="AC10" s="175"/>
      <c r="AD10" s="92"/>
      <c r="AE10" s="206"/>
      <c r="AF10" s="63"/>
      <c r="AG10" s="80"/>
      <c r="AH10" s="85"/>
      <c r="AI10" s="85"/>
      <c r="AJ10" s="85"/>
      <c r="AK10" s="84"/>
      <c r="AL10" s="97"/>
      <c r="AM10" s="97"/>
      <c r="AN10" s="97"/>
      <c r="AO10" s="97"/>
      <c r="AP10" s="97"/>
      <c r="AQ10" s="98"/>
      <c r="AR10" s="175"/>
      <c r="AS10" s="95"/>
      <c r="AT10" s="99"/>
      <c r="AU10" s="239"/>
      <c r="AV10" s="206"/>
      <c r="AW10" s="239"/>
      <c r="AX10" s="206"/>
      <c r="AY10" s="239"/>
      <c r="AZ10" s="206"/>
      <c r="BA10" s="228"/>
      <c r="BB10" s="175"/>
      <c r="BC10" s="96"/>
      <c r="BD10" s="115"/>
      <c r="BE10" s="81"/>
      <c r="BF10" s="81"/>
      <c r="BG10" s="81"/>
    </row>
    <row r="11" spans="1:59" s="12" customFormat="1" ht="24" customHeight="1" x14ac:dyDescent="0.2">
      <c r="A11" s="6">
        <v>1</v>
      </c>
      <c r="B11" s="8">
        <v>1</v>
      </c>
      <c r="C11" s="104">
        <v>2</v>
      </c>
      <c r="D11" s="83">
        <v>3</v>
      </c>
      <c r="E11" s="83">
        <v>4</v>
      </c>
      <c r="F11" s="83">
        <v>5</v>
      </c>
      <c r="G11" s="101">
        <v>6</v>
      </c>
      <c r="H11" s="102">
        <v>7</v>
      </c>
      <c r="I11" s="102">
        <v>8</v>
      </c>
      <c r="J11" s="102">
        <v>9</v>
      </c>
      <c r="K11" s="103">
        <v>10</v>
      </c>
      <c r="L11" s="102">
        <v>11</v>
      </c>
      <c r="M11" s="102">
        <v>12</v>
      </c>
      <c r="N11" s="102">
        <v>13</v>
      </c>
      <c r="O11" s="103">
        <v>14</v>
      </c>
      <c r="P11" s="102">
        <v>15</v>
      </c>
      <c r="Q11" s="102">
        <v>16</v>
      </c>
      <c r="R11" s="102">
        <v>17</v>
      </c>
      <c r="S11" s="103">
        <v>18</v>
      </c>
      <c r="T11" s="83">
        <v>19</v>
      </c>
      <c r="U11" s="102">
        <v>20</v>
      </c>
      <c r="V11" s="102">
        <v>21</v>
      </c>
      <c r="W11" s="83">
        <v>22</v>
      </c>
      <c r="X11" s="105">
        <v>23</v>
      </c>
      <c r="Y11" s="106">
        <v>24</v>
      </c>
      <c r="Z11" s="83">
        <v>25</v>
      </c>
      <c r="AA11" s="106">
        <v>26</v>
      </c>
      <c r="AB11" s="83">
        <v>27</v>
      </c>
      <c r="AC11" s="83">
        <v>28</v>
      </c>
      <c r="AD11" s="83">
        <v>29</v>
      </c>
      <c r="AE11" s="106">
        <v>30</v>
      </c>
      <c r="AF11" s="107">
        <v>31</v>
      </c>
      <c r="AG11" s="106">
        <v>32</v>
      </c>
      <c r="AH11" s="107">
        <v>33</v>
      </c>
      <c r="AI11" s="107">
        <v>34</v>
      </c>
      <c r="AJ11" s="107">
        <v>35</v>
      </c>
      <c r="AK11" s="112">
        <v>36</v>
      </c>
      <c r="AL11" s="113">
        <v>37</v>
      </c>
      <c r="AM11" s="113">
        <v>38</v>
      </c>
      <c r="AN11" s="113">
        <v>39</v>
      </c>
      <c r="AO11" s="113">
        <v>40</v>
      </c>
      <c r="AP11" s="113">
        <v>41</v>
      </c>
      <c r="AQ11" s="112">
        <v>42</v>
      </c>
      <c r="AR11" s="83">
        <v>43</v>
      </c>
      <c r="AS11" s="107" t="s">
        <v>78</v>
      </c>
      <c r="AT11" s="106">
        <v>45</v>
      </c>
      <c r="AU11" s="83">
        <v>46</v>
      </c>
      <c r="AV11" s="106">
        <v>47</v>
      </c>
      <c r="AW11" s="83">
        <v>48</v>
      </c>
      <c r="AX11" s="106">
        <v>49</v>
      </c>
      <c r="AY11" s="83">
        <v>50</v>
      </c>
      <c r="AZ11" s="106">
        <v>51</v>
      </c>
      <c r="BA11" s="108">
        <v>52</v>
      </c>
      <c r="BB11" s="83">
        <v>53</v>
      </c>
      <c r="BC11" s="83">
        <v>54</v>
      </c>
      <c r="BD11" s="116">
        <v>55</v>
      </c>
      <c r="BE11" s="86"/>
      <c r="BF11" s="86"/>
      <c r="BG11" s="86"/>
    </row>
    <row r="12" spans="1:59" ht="24.75" customHeight="1" x14ac:dyDescent="0.25">
      <c r="A12" s="13"/>
      <c r="B12" s="125"/>
      <c r="C12" s="109" t="s">
        <v>34</v>
      </c>
      <c r="D12" s="110"/>
      <c r="E12" s="110"/>
      <c r="F12" s="110" t="s">
        <v>33</v>
      </c>
      <c r="G12" s="106"/>
      <c r="H12" s="124"/>
      <c r="I12" s="124"/>
      <c r="J12" s="124" t="s">
        <v>74</v>
      </c>
      <c r="K12" s="106"/>
      <c r="L12" s="124"/>
      <c r="M12" s="124"/>
      <c r="N12" s="124" t="s">
        <v>35</v>
      </c>
      <c r="O12" s="106"/>
      <c r="P12" s="110"/>
      <c r="Q12" s="110"/>
      <c r="R12" s="110" t="s">
        <v>67</v>
      </c>
      <c r="S12" s="106"/>
      <c r="T12" s="124"/>
      <c r="U12" s="110"/>
      <c r="V12" s="110"/>
      <c r="W12" s="124"/>
      <c r="X12" s="111" t="s">
        <v>75</v>
      </c>
      <c r="Y12" s="106"/>
      <c r="Z12" s="124"/>
      <c r="AA12" s="106"/>
      <c r="AB12" s="124"/>
      <c r="AC12" s="110"/>
      <c r="AD12" s="110" t="s">
        <v>116</v>
      </c>
      <c r="AE12" s="106"/>
      <c r="AF12" s="110"/>
      <c r="AG12" s="106"/>
      <c r="AH12" s="124"/>
      <c r="AI12" s="124"/>
      <c r="AJ12" s="110" t="s">
        <v>117</v>
      </c>
      <c r="AK12" s="106"/>
      <c r="AL12" s="110"/>
      <c r="AM12" s="110"/>
      <c r="AN12" s="110"/>
      <c r="AO12" s="110"/>
      <c r="AP12" s="114" t="s">
        <v>77</v>
      </c>
      <c r="AQ12" s="106"/>
      <c r="AR12" s="126"/>
      <c r="AS12" s="126"/>
      <c r="AT12" s="127"/>
      <c r="AU12" s="124"/>
      <c r="AV12" s="106"/>
      <c r="AW12" s="124"/>
      <c r="AX12" s="106"/>
      <c r="AY12" s="124"/>
      <c r="AZ12" s="106"/>
      <c r="BA12" s="128"/>
      <c r="BB12" s="128"/>
      <c r="BC12" s="128"/>
      <c r="BD12" s="129"/>
      <c r="BE12" s="81"/>
      <c r="BF12" s="81"/>
      <c r="BG12" s="81"/>
    </row>
    <row r="13" spans="1:59" ht="15" customHeight="1" x14ac:dyDescent="0.25">
      <c r="A13" s="68"/>
      <c r="B13" s="130" t="s">
        <v>125</v>
      </c>
      <c r="C13" s="131" t="s">
        <v>127</v>
      </c>
      <c r="D13" s="117">
        <v>602.4</v>
      </c>
      <c r="E13" s="132">
        <v>643.20000000000005</v>
      </c>
      <c r="F13" s="133">
        <f>E13/D13</f>
        <v>1.0677290836653388</v>
      </c>
      <c r="G13" s="134">
        <f>(F13-0.96)/(1.87-0.96)</f>
        <v>0.11838360842344926</v>
      </c>
      <c r="H13" s="118">
        <v>-99.5</v>
      </c>
      <c r="I13" s="118">
        <v>3994.8</v>
      </c>
      <c r="J13" s="119">
        <f>H13/I13</f>
        <v>-2.4907379593471512E-2</v>
      </c>
      <c r="K13" s="120">
        <f>(0-J13)/(0-0.1)</f>
        <v>-0.2490737959347151</v>
      </c>
      <c r="L13" s="118">
        <v>2030.4</v>
      </c>
      <c r="M13" s="118">
        <v>1480.9</v>
      </c>
      <c r="N13" s="119">
        <f>L13/M13</f>
        <v>1.3710581403200757</v>
      </c>
      <c r="O13" s="120">
        <f>(1.81-N13)/(1.81-0.85)</f>
        <v>0.45723110383325455</v>
      </c>
      <c r="P13" s="119">
        <v>0</v>
      </c>
      <c r="Q13" s="119">
        <v>3895.3</v>
      </c>
      <c r="R13" s="119">
        <f>SUM(P13/Q13)</f>
        <v>0</v>
      </c>
      <c r="S13" s="120">
        <f>(0.85-R13)/(0.85-0)</f>
        <v>1</v>
      </c>
      <c r="T13" s="135">
        <v>3754.4</v>
      </c>
      <c r="U13" s="119">
        <v>2172.6</v>
      </c>
      <c r="V13" s="119">
        <v>3853.9</v>
      </c>
      <c r="W13" s="135">
        <v>2030.4</v>
      </c>
      <c r="X13" s="136">
        <f>SUM(((T13-U13)-(V13-W13))/T13)</f>
        <v>-6.4377796718516886E-2</v>
      </c>
      <c r="Y13" s="137">
        <f>(0-X13)/(0-(-0.04))</f>
        <v>1.6094449179629222</v>
      </c>
      <c r="Z13" s="132" t="s">
        <v>36</v>
      </c>
      <c r="AA13" s="137">
        <v>1</v>
      </c>
      <c r="AB13" s="133">
        <v>3282.2</v>
      </c>
      <c r="AC13" s="241">
        <v>3141.3</v>
      </c>
      <c r="AD13" s="132">
        <f>AB13/AC13</f>
        <v>1.0448540413204723</v>
      </c>
      <c r="AE13" s="137">
        <f>(3.3-AD13)/(3.3-0.1)</f>
        <v>0.70473311208735245</v>
      </c>
      <c r="AF13" s="138" t="s">
        <v>40</v>
      </c>
      <c r="AG13" s="137">
        <v>1</v>
      </c>
      <c r="AH13" s="139">
        <v>712.6</v>
      </c>
      <c r="AI13" s="138">
        <v>608.79999999999995</v>
      </c>
      <c r="AJ13" s="138">
        <f>AH13/AI13</f>
        <v>1.1704993429697768</v>
      </c>
      <c r="AK13" s="140">
        <f>(AJ13-0.9)/(2.4-0.9)</f>
        <v>0.1803328953131845</v>
      </c>
      <c r="AL13" s="141">
        <v>452.9</v>
      </c>
      <c r="AM13" s="141">
        <v>461.8</v>
      </c>
      <c r="AN13" s="141">
        <v>1415.2</v>
      </c>
      <c r="AO13" s="141">
        <v>1415.2</v>
      </c>
      <c r="AP13" s="141">
        <f>SUM(AO13/(1.1*(AN13+AM13+AL13)/3))</f>
        <v>1.656567390719071</v>
      </c>
      <c r="AQ13" s="140">
        <f>SUM(3.18-AP13)/(3.18-0.59)</f>
        <v>0.58819791864128534</v>
      </c>
      <c r="AR13" s="142" t="s">
        <v>37</v>
      </c>
      <c r="AS13" s="141">
        <f>1-AR13/12</f>
        <v>1</v>
      </c>
      <c r="AT13" s="143" t="s">
        <v>38</v>
      </c>
      <c r="AU13" s="132" t="s">
        <v>39</v>
      </c>
      <c r="AV13" s="144">
        <v>1</v>
      </c>
      <c r="AW13" s="132" t="s">
        <v>131</v>
      </c>
      <c r="AX13" s="144">
        <v>1</v>
      </c>
      <c r="AY13" s="132" t="s">
        <v>36</v>
      </c>
      <c r="AZ13" s="145">
        <v>1</v>
      </c>
      <c r="BA13" s="146">
        <f>G13+K13+O13+S13+Y13+AA13+AE13+AG13+AK13+AQ13+AT13+AV13+AX13+AZ13/14</f>
        <v>9.4806783317553052</v>
      </c>
      <c r="BB13" s="135">
        <f>BA13/100*30+BA13</f>
        <v>12.324881831281896</v>
      </c>
      <c r="BC13" s="135">
        <f>BA13-BA13/100*30</f>
        <v>6.6364748322287141</v>
      </c>
      <c r="BD13" s="147">
        <v>1</v>
      </c>
      <c r="BE13" s="81"/>
      <c r="BF13" s="81"/>
      <c r="BG13" s="81"/>
    </row>
    <row r="14" spans="1:59" ht="15" customHeight="1" x14ac:dyDescent="0.25">
      <c r="A14" s="68"/>
      <c r="B14" s="130" t="s">
        <v>126</v>
      </c>
      <c r="C14" s="131" t="s">
        <v>128</v>
      </c>
      <c r="D14" s="117">
        <v>414.9</v>
      </c>
      <c r="E14" s="132">
        <v>383.3</v>
      </c>
      <c r="F14" s="133">
        <f t="shared" ref="F14" si="0">E14/D14</f>
        <v>0.92383706917329489</v>
      </c>
      <c r="G14" s="134">
        <f t="shared" ref="G14" si="1">(F14-0.96)/(1.87-0.96)</f>
        <v>-3.9739484424950629E-2</v>
      </c>
      <c r="H14" s="118">
        <v>105.6</v>
      </c>
      <c r="I14" s="118">
        <v>2859.8</v>
      </c>
      <c r="J14" s="119">
        <f t="shared" ref="J14" si="2">H14/I14</f>
        <v>3.6925659137002582E-2</v>
      </c>
      <c r="K14" s="120">
        <f>(0-J14)/(0-0.1)</f>
        <v>0.36925659137002581</v>
      </c>
      <c r="L14" s="118">
        <v>1467.9</v>
      </c>
      <c r="M14" s="118">
        <v>1551.1</v>
      </c>
      <c r="N14" s="119">
        <f t="shared" ref="N14" si="3">L14/M14</f>
        <v>0.94636064728257374</v>
      </c>
      <c r="O14" s="120">
        <f>(1.81-N14)/(1.81-0.85)</f>
        <v>0.89962432574731899</v>
      </c>
      <c r="P14" s="119">
        <v>0</v>
      </c>
      <c r="Q14" s="119">
        <v>2965.4</v>
      </c>
      <c r="R14" s="119">
        <f t="shared" ref="R14" si="4">SUM(P14/Q14)</f>
        <v>0</v>
      </c>
      <c r="S14" s="120">
        <f t="shared" ref="S14" si="5">(0.85-R14)/(0.85-0)</f>
        <v>1</v>
      </c>
      <c r="T14" s="135">
        <v>2832.3</v>
      </c>
      <c r="U14" s="119">
        <v>1602.3</v>
      </c>
      <c r="V14" s="119">
        <v>2726.7</v>
      </c>
      <c r="W14" s="240">
        <v>1467.9</v>
      </c>
      <c r="X14" s="136">
        <f t="shared" ref="X14" si="6">SUM(((T14-U14)-(V14-W14))/T14)</f>
        <v>-1.016841436288511E-2</v>
      </c>
      <c r="Y14" s="137">
        <f t="shared" ref="Y14" si="7">(0-X14)/(0-(-0.04))</f>
        <v>0.25421035907212775</v>
      </c>
      <c r="Z14" s="132" t="s">
        <v>36</v>
      </c>
      <c r="AA14" s="137">
        <v>1</v>
      </c>
      <c r="AB14" s="133">
        <v>2475.1</v>
      </c>
      <c r="AC14" s="241">
        <v>2342</v>
      </c>
      <c r="AD14" s="132">
        <f t="shared" ref="AD14" si="8">AB14/AC14</f>
        <v>1.0568317677198975</v>
      </c>
      <c r="AE14" s="137">
        <f t="shared" ref="AE14" si="9">(3.3-AD14)/(3.3-0.1)</f>
        <v>0.7009900725875321</v>
      </c>
      <c r="AF14" s="138" t="s">
        <v>40</v>
      </c>
      <c r="AG14" s="137">
        <v>1</v>
      </c>
      <c r="AH14" s="139">
        <v>384.7</v>
      </c>
      <c r="AI14" s="138">
        <v>522.70000000000005</v>
      </c>
      <c r="AJ14" s="138">
        <f t="shared" ref="AJ14" si="10">AH14/AI14</f>
        <v>0.73598622536827996</v>
      </c>
      <c r="AK14" s="140">
        <f t="shared" ref="AK14" si="11">(AJ14-0.9)/(2.4-0.9)</f>
        <v>-0.10934251642114672</v>
      </c>
      <c r="AL14" s="141">
        <v>196.5</v>
      </c>
      <c r="AM14" s="141">
        <v>569.9</v>
      </c>
      <c r="AN14" s="141">
        <v>1195.8</v>
      </c>
      <c r="AO14" s="141">
        <v>870.2</v>
      </c>
      <c r="AP14" s="141">
        <f t="shared" ref="AP14" si="12">SUM(AO14/(1.1*(AN14+AM14+AL14)/3))</f>
        <v>1.2094958349162814</v>
      </c>
      <c r="AQ14" s="140">
        <f t="shared" ref="AQ14" si="13">SUM(3.18-AP14)/(3.18-0.59)</f>
        <v>0.76081241895124263</v>
      </c>
      <c r="AR14" s="142" t="s">
        <v>37</v>
      </c>
      <c r="AS14" s="141">
        <f t="shared" ref="AS14" si="14">1-AR14/12</f>
        <v>1</v>
      </c>
      <c r="AT14" s="143" t="s">
        <v>38</v>
      </c>
      <c r="AU14" s="132" t="s">
        <v>39</v>
      </c>
      <c r="AV14" s="144">
        <v>1</v>
      </c>
      <c r="AW14" s="132" t="s">
        <v>131</v>
      </c>
      <c r="AX14" s="144">
        <v>1</v>
      </c>
      <c r="AY14" s="132" t="s">
        <v>36</v>
      </c>
      <c r="AZ14" s="145">
        <v>1</v>
      </c>
      <c r="BA14" s="146">
        <f t="shared" ref="BA14" si="15">G14+K14+O14+S14+Y14+AA14+AE14+AG14+AK14+AQ14+AT14+AV14+AX14+AZ14/14</f>
        <v>8.9072403383107215</v>
      </c>
      <c r="BB14" s="135">
        <f t="shared" ref="BB14" si="16">BA14/100*30+BA14</f>
        <v>11.579412439803939</v>
      </c>
      <c r="BC14" s="135">
        <f t="shared" ref="BC14" si="17">BA14-BA14/100*30</f>
        <v>6.2350682368175043</v>
      </c>
      <c r="BD14" s="147">
        <v>3</v>
      </c>
      <c r="BE14" s="81"/>
      <c r="BF14" s="81"/>
      <c r="BG14" s="81"/>
    </row>
    <row r="15" spans="1:59" x14ac:dyDescent="0.25">
      <c r="B15" s="121"/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 t="s">
        <v>129</v>
      </c>
      <c r="T15" s="123">
        <v>140.9</v>
      </c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1"/>
    </row>
    <row r="16" spans="1:59" x14ac:dyDescent="0.25">
      <c r="B16" s="121"/>
      <c r="C16" s="122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 t="s">
        <v>130</v>
      </c>
      <c r="T16" s="121">
        <v>133.1</v>
      </c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</row>
    <row r="17" spans="2:55" x14ac:dyDescent="0.25">
      <c r="B17" s="121"/>
      <c r="C17" s="122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</row>
    <row r="18" spans="2:55" x14ac:dyDescent="0.25">
      <c r="B18" s="121"/>
      <c r="C18" s="122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</row>
    <row r="19" spans="2:55" x14ac:dyDescent="0.25">
      <c r="B19" s="121"/>
      <c r="C19" s="122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</row>
    <row r="20" spans="2:55" x14ac:dyDescent="0.25">
      <c r="B20" s="121"/>
      <c r="C20" s="122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</row>
    <row r="21" spans="2:55" x14ac:dyDescent="0.25">
      <c r="B21" s="121"/>
      <c r="C21" s="122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</row>
    <row r="22" spans="2:55" x14ac:dyDescent="0.25">
      <c r="B22" s="121"/>
      <c r="C22" s="122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B22" s="121"/>
      <c r="BC22" s="121">
        <v>2</v>
      </c>
    </row>
    <row r="23" spans="2:55" x14ac:dyDescent="0.25">
      <c r="B23" s="121"/>
      <c r="C23" s="122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</row>
    <row r="24" spans="2:55" x14ac:dyDescent="0.25">
      <c r="B24" s="121"/>
      <c r="C24" s="122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</row>
    <row r="25" spans="2:55" x14ac:dyDescent="0.25">
      <c r="B25" s="121"/>
      <c r="C25" s="122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</row>
    <row r="26" spans="2:55" x14ac:dyDescent="0.25">
      <c r="B26" s="121"/>
      <c r="C26" s="122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</row>
    <row r="27" spans="2:55" x14ac:dyDescent="0.25">
      <c r="B27" s="121"/>
      <c r="C27" s="122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</row>
    <row r="28" spans="2:55" x14ac:dyDescent="0.25">
      <c r="B28" s="121"/>
      <c r="C28" s="122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242"/>
    </row>
    <row r="29" spans="2:55" x14ac:dyDescent="0.25"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</row>
    <row r="30" spans="2:55" x14ac:dyDescent="0.25">
      <c r="B30" s="121"/>
      <c r="C30" s="122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</row>
    <row r="31" spans="2:55" x14ac:dyDescent="0.25">
      <c r="B31" s="121"/>
      <c r="C31" s="122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</row>
    <row r="32" spans="2:55" x14ac:dyDescent="0.25">
      <c r="B32" s="121"/>
      <c r="C32" s="122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</row>
    <row r="33" spans="2:52" x14ac:dyDescent="0.25">
      <c r="B33" s="121"/>
      <c r="C33" s="122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</row>
    <row r="34" spans="2:52" x14ac:dyDescent="0.25">
      <c r="B34" s="121"/>
      <c r="C34" s="122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</row>
    <row r="35" spans="2:52" x14ac:dyDescent="0.25"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</row>
    <row r="36" spans="2:52" x14ac:dyDescent="0.25">
      <c r="B36" s="121"/>
      <c r="C36" s="122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</row>
    <row r="37" spans="2:52" x14ac:dyDescent="0.25">
      <c r="B37" s="121"/>
      <c r="C37" s="122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</row>
    <row r="38" spans="2:52" x14ac:dyDescent="0.25">
      <c r="B38" s="121"/>
      <c r="C38" s="122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</row>
    <row r="39" spans="2:52" x14ac:dyDescent="0.25">
      <c r="B39" s="121"/>
      <c r="C39" s="122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</row>
    <row r="40" spans="2:52" x14ac:dyDescent="0.25">
      <c r="B40" s="121"/>
      <c r="C40" s="122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</row>
    <row r="41" spans="2:52" x14ac:dyDescent="0.25">
      <c r="B41" s="121"/>
      <c r="C41" s="122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</row>
    <row r="42" spans="2:52" x14ac:dyDescent="0.25">
      <c r="B42" s="121"/>
      <c r="C42" s="122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</row>
    <row r="43" spans="2:52" x14ac:dyDescent="0.25">
      <c r="B43" s="121"/>
      <c r="C43" s="122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</row>
    <row r="44" spans="2:52" x14ac:dyDescent="0.25">
      <c r="B44" s="121"/>
      <c r="C44" s="122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</row>
    <row r="45" spans="2:52" x14ac:dyDescent="0.25">
      <c r="B45" s="121"/>
      <c r="C45" s="122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</row>
    <row r="46" spans="2:52" x14ac:dyDescent="0.25">
      <c r="B46" s="121"/>
      <c r="C46" s="122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</row>
    <row r="47" spans="2:52" x14ac:dyDescent="0.25">
      <c r="B47" s="121"/>
      <c r="C47" s="122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</row>
    <row r="48" spans="2:52" x14ac:dyDescent="0.25">
      <c r="B48" s="121"/>
      <c r="C48" s="122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</row>
    <row r="49" spans="2:52" x14ac:dyDescent="0.25">
      <c r="B49" s="121"/>
      <c r="C49" s="122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</row>
    <row r="50" spans="2:52" x14ac:dyDescent="0.25">
      <c r="B50" s="121"/>
      <c r="C50" s="122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</row>
    <row r="51" spans="2:52" x14ac:dyDescent="0.25">
      <c r="B51" s="121"/>
      <c r="C51" s="122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</row>
    <row r="52" spans="2:52" x14ac:dyDescent="0.25">
      <c r="B52" s="121"/>
      <c r="C52" s="122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</row>
    <row r="53" spans="2:52" x14ac:dyDescent="0.25">
      <c r="B53" s="121"/>
      <c r="C53" s="122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</row>
    <row r="54" spans="2:52" x14ac:dyDescent="0.25">
      <c r="B54" s="121"/>
      <c r="C54" s="122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</row>
    <row r="55" spans="2:52" x14ac:dyDescent="0.25">
      <c r="B55" s="121"/>
      <c r="C55" s="122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</row>
    <row r="56" spans="2:52" x14ac:dyDescent="0.25">
      <c r="B56" s="121"/>
      <c r="C56" s="122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</row>
    <row r="57" spans="2:52" x14ac:dyDescent="0.25">
      <c r="B57" s="121"/>
      <c r="C57" s="122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</row>
    <row r="58" spans="2:52" x14ac:dyDescent="0.25">
      <c r="B58" s="121"/>
      <c r="C58" s="122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</row>
    <row r="59" spans="2:52" x14ac:dyDescent="0.25">
      <c r="B59" s="121"/>
      <c r="C59" s="122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</row>
    <row r="60" spans="2:52" x14ac:dyDescent="0.25">
      <c r="B60" s="121"/>
      <c r="C60" s="122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</row>
    <row r="61" spans="2:52" x14ac:dyDescent="0.25">
      <c r="B61" s="121"/>
      <c r="C61" s="122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</row>
    <row r="62" spans="2:52" x14ac:dyDescent="0.25">
      <c r="B62" s="121"/>
      <c r="C62" s="122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</row>
    <row r="63" spans="2:52" x14ac:dyDescent="0.25">
      <c r="B63" s="121"/>
      <c r="C63" s="122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</row>
    <row r="64" spans="2:52" x14ac:dyDescent="0.25">
      <c r="B64" s="121"/>
      <c r="C64" s="122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</row>
    <row r="65" spans="2:52" x14ac:dyDescent="0.25">
      <c r="B65" s="121"/>
      <c r="C65" s="122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</row>
    <row r="66" spans="2:52" x14ac:dyDescent="0.25">
      <c r="B66" s="121"/>
      <c r="C66" s="122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</row>
    <row r="67" spans="2:52" x14ac:dyDescent="0.25">
      <c r="B67" s="121"/>
      <c r="C67" s="122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</row>
    <row r="68" spans="2:52" x14ac:dyDescent="0.25">
      <c r="B68" s="121"/>
      <c r="C68" s="122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</row>
    <row r="69" spans="2:52" x14ac:dyDescent="0.25">
      <c r="B69" s="121"/>
      <c r="C69" s="122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</row>
    <row r="70" spans="2:52" x14ac:dyDescent="0.25">
      <c r="B70" s="121"/>
      <c r="C70" s="122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</row>
    <row r="71" spans="2:52" x14ac:dyDescent="0.25">
      <c r="B71" s="121"/>
      <c r="C71" s="122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</row>
    <row r="72" spans="2:52" x14ac:dyDescent="0.25">
      <c r="B72" s="121"/>
      <c r="C72" s="122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</row>
    <row r="73" spans="2:52" x14ac:dyDescent="0.25">
      <c r="B73" s="121"/>
      <c r="C73" s="122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</row>
    <row r="74" spans="2:52" x14ac:dyDescent="0.25">
      <c r="B74" s="121"/>
      <c r="C74" s="122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</row>
    <row r="75" spans="2:52" x14ac:dyDescent="0.25">
      <c r="B75" s="121"/>
      <c r="C75" s="122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</row>
    <row r="76" spans="2:52" x14ac:dyDescent="0.25">
      <c r="B76" s="121"/>
      <c r="C76" s="122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</row>
    <row r="77" spans="2:52" x14ac:dyDescent="0.25">
      <c r="B77" s="121"/>
      <c r="C77" s="122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</row>
    <row r="78" spans="2:52" x14ac:dyDescent="0.25">
      <c r="B78" s="121"/>
      <c r="C78" s="122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</row>
    <row r="79" spans="2:52" x14ac:dyDescent="0.25">
      <c r="B79" s="121"/>
      <c r="C79" s="122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</row>
    <row r="80" spans="2:52" x14ac:dyDescent="0.25">
      <c r="B80" s="121"/>
      <c r="C80" s="122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</row>
    <row r="81" spans="2:52" x14ac:dyDescent="0.25">
      <c r="B81" s="121"/>
      <c r="C81" s="122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</row>
    <row r="82" spans="2:52" x14ac:dyDescent="0.25">
      <c r="B82" s="121"/>
      <c r="C82" s="122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</row>
    <row r="83" spans="2:52" x14ac:dyDescent="0.25">
      <c r="B83" s="121"/>
      <c r="C83" s="122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</row>
    <row r="84" spans="2:52" x14ac:dyDescent="0.25">
      <c r="B84" s="121"/>
      <c r="C84" s="122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</row>
    <row r="85" spans="2:52" x14ac:dyDescent="0.25">
      <c r="B85" s="121"/>
      <c r="C85" s="122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</row>
    <row r="86" spans="2:52" x14ac:dyDescent="0.25">
      <c r="B86" s="121"/>
      <c r="C86" s="122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</row>
    <row r="87" spans="2:52" x14ac:dyDescent="0.25">
      <c r="B87" s="121"/>
      <c r="C87" s="122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</row>
    <row r="88" spans="2:52" x14ac:dyDescent="0.25">
      <c r="B88" s="121"/>
      <c r="C88" s="122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</row>
    <row r="89" spans="2:52" x14ac:dyDescent="0.25">
      <c r="B89" s="121"/>
      <c r="C89" s="122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</row>
    <row r="90" spans="2:52" x14ac:dyDescent="0.25">
      <c r="B90" s="121"/>
      <c r="C90" s="122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</row>
    <row r="91" spans="2:52" x14ac:dyDescent="0.25">
      <c r="B91" s="121"/>
      <c r="C91" s="122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</row>
    <row r="92" spans="2:52" x14ac:dyDescent="0.25">
      <c r="B92" s="121"/>
      <c r="C92" s="122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</row>
    <row r="93" spans="2:52" x14ac:dyDescent="0.25">
      <c r="B93" s="121"/>
      <c r="C93" s="122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</row>
    <row r="94" spans="2:52" x14ac:dyDescent="0.25">
      <c r="B94" s="121"/>
      <c r="C94" s="122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</row>
    <row r="95" spans="2:52" x14ac:dyDescent="0.25">
      <c r="B95" s="121"/>
      <c r="C95" s="122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</row>
    <row r="96" spans="2:52" x14ac:dyDescent="0.25">
      <c r="B96" s="121"/>
      <c r="C96" s="122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</row>
    <row r="97" spans="2:52" x14ac:dyDescent="0.25">
      <c r="B97" s="121"/>
      <c r="C97" s="122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</row>
    <row r="98" spans="2:52" x14ac:dyDescent="0.25">
      <c r="B98" s="121"/>
      <c r="C98" s="122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</row>
    <row r="99" spans="2:52" x14ac:dyDescent="0.25">
      <c r="B99" s="121"/>
      <c r="C99" s="122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</row>
    <row r="100" spans="2:52" x14ac:dyDescent="0.25">
      <c r="B100" s="121"/>
      <c r="C100" s="122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</row>
    <row r="101" spans="2:52" x14ac:dyDescent="0.25">
      <c r="B101" s="121"/>
      <c r="C101" s="122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</row>
    <row r="102" spans="2:52" x14ac:dyDescent="0.25">
      <c r="B102" s="121"/>
      <c r="C102" s="122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</row>
    <row r="103" spans="2:52" x14ac:dyDescent="0.25">
      <c r="B103" s="121"/>
      <c r="C103" s="122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</row>
    <row r="104" spans="2:52" x14ac:dyDescent="0.25">
      <c r="B104" s="121"/>
      <c r="C104" s="122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</row>
    <row r="105" spans="2:52" x14ac:dyDescent="0.25">
      <c r="B105" s="121"/>
      <c r="C105" s="122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</row>
    <row r="106" spans="2:52" x14ac:dyDescent="0.25">
      <c r="B106" s="121"/>
      <c r="C106" s="122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</row>
    <row r="107" spans="2:52" x14ac:dyDescent="0.25">
      <c r="B107" s="121"/>
      <c r="C107" s="122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</row>
    <row r="108" spans="2:52" x14ac:dyDescent="0.25">
      <c r="B108" s="121"/>
      <c r="C108" s="122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</row>
    <row r="109" spans="2:52" x14ac:dyDescent="0.25">
      <c r="B109" s="121"/>
      <c r="C109" s="122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</row>
    <row r="110" spans="2:52" x14ac:dyDescent="0.25">
      <c r="B110" s="121"/>
      <c r="C110" s="122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</row>
    <row r="111" spans="2:52" x14ac:dyDescent="0.25">
      <c r="B111" s="121"/>
      <c r="C111" s="122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</row>
    <row r="112" spans="2:52" x14ac:dyDescent="0.25">
      <c r="B112" s="121"/>
      <c r="C112" s="122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</row>
    <row r="113" spans="2:52" x14ac:dyDescent="0.25">
      <c r="B113" s="121"/>
      <c r="C113" s="122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</row>
    <row r="114" spans="2:52" x14ac:dyDescent="0.25">
      <c r="B114" s="121"/>
      <c r="C114" s="122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</row>
    <row r="115" spans="2:52" x14ac:dyDescent="0.25">
      <c r="B115" s="121"/>
      <c r="C115" s="122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</row>
    <row r="116" spans="2:52" x14ac:dyDescent="0.25">
      <c r="B116" s="121"/>
      <c r="C116" s="122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</row>
    <row r="117" spans="2:52" x14ac:dyDescent="0.25">
      <c r="B117" s="121"/>
      <c r="C117" s="122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</row>
    <row r="118" spans="2:52" x14ac:dyDescent="0.25">
      <c r="B118" s="121"/>
      <c r="C118" s="122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</row>
    <row r="119" spans="2:52" x14ac:dyDescent="0.25">
      <c r="B119" s="121"/>
      <c r="C119" s="122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</row>
    <row r="120" spans="2:52" x14ac:dyDescent="0.25">
      <c r="B120" s="121"/>
      <c r="C120" s="122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</row>
    <row r="121" spans="2:52" x14ac:dyDescent="0.25">
      <c r="B121" s="121"/>
      <c r="C121" s="122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</row>
    <row r="122" spans="2:52" x14ac:dyDescent="0.25">
      <c r="B122" s="121"/>
      <c r="C122" s="122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</row>
    <row r="123" spans="2:52" x14ac:dyDescent="0.25">
      <c r="B123" s="121"/>
      <c r="C123" s="122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</row>
    <row r="124" spans="2:52" x14ac:dyDescent="0.25">
      <c r="B124" s="121"/>
      <c r="C124" s="122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</row>
    <row r="125" spans="2:52" x14ac:dyDescent="0.25">
      <c r="B125" s="121"/>
      <c r="C125" s="122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</row>
    <row r="126" spans="2:52" x14ac:dyDescent="0.25">
      <c r="B126" s="121"/>
      <c r="C126" s="122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</row>
    <row r="127" spans="2:52" x14ac:dyDescent="0.25">
      <c r="B127" s="121"/>
      <c r="C127" s="122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</row>
    <row r="128" spans="2:52" x14ac:dyDescent="0.25">
      <c r="B128" s="121"/>
      <c r="C128" s="122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</row>
    <row r="129" spans="2:52" x14ac:dyDescent="0.25">
      <c r="B129" s="121"/>
      <c r="C129" s="122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</row>
    <row r="130" spans="2:52" x14ac:dyDescent="0.25">
      <c r="B130" s="121"/>
      <c r="C130" s="122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</row>
    <row r="131" spans="2:52" x14ac:dyDescent="0.25">
      <c r="B131" s="121"/>
      <c r="C131" s="122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</row>
    <row r="132" spans="2:52" x14ac:dyDescent="0.25">
      <c r="B132" s="121"/>
      <c r="C132" s="122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</row>
    <row r="133" spans="2:52" x14ac:dyDescent="0.25">
      <c r="B133" s="121"/>
      <c r="C133" s="122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</row>
    <row r="134" spans="2:52" x14ac:dyDescent="0.25">
      <c r="B134" s="121"/>
      <c r="C134" s="122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</row>
    <row r="135" spans="2:52" x14ac:dyDescent="0.25">
      <c r="B135" s="121"/>
      <c r="C135" s="122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</row>
    <row r="136" spans="2:52" x14ac:dyDescent="0.25">
      <c r="B136" s="121"/>
      <c r="C136" s="122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</row>
    <row r="137" spans="2:52" x14ac:dyDescent="0.25">
      <c r="B137" s="121"/>
      <c r="C137" s="122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</row>
    <row r="138" spans="2:52" x14ac:dyDescent="0.25">
      <c r="B138" s="121"/>
      <c r="C138" s="122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</row>
    <row r="139" spans="2:52" x14ac:dyDescent="0.25">
      <c r="B139" s="121"/>
      <c r="C139" s="122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</row>
    <row r="140" spans="2:52" x14ac:dyDescent="0.25">
      <c r="B140" s="121"/>
      <c r="C140" s="122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</row>
    <row r="141" spans="2:52" x14ac:dyDescent="0.25">
      <c r="B141" s="121"/>
      <c r="C141" s="122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</row>
    <row r="142" spans="2:52" x14ac:dyDescent="0.25">
      <c r="B142" s="121"/>
      <c r="C142" s="122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</row>
    <row r="143" spans="2:52" x14ac:dyDescent="0.25">
      <c r="B143" s="121"/>
      <c r="C143" s="122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</row>
    <row r="144" spans="2:52" x14ac:dyDescent="0.25">
      <c r="B144" s="121"/>
      <c r="C144" s="122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</row>
    <row r="145" spans="2:52" x14ac:dyDescent="0.25">
      <c r="B145" s="121"/>
      <c r="C145" s="122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</row>
    <row r="146" spans="2:52" x14ac:dyDescent="0.25">
      <c r="B146" s="121"/>
      <c r="C146" s="122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</row>
    <row r="147" spans="2:52" x14ac:dyDescent="0.25">
      <c r="B147" s="121"/>
      <c r="C147" s="122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</row>
    <row r="148" spans="2:52" x14ac:dyDescent="0.25">
      <c r="B148" s="121"/>
      <c r="C148" s="122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</row>
    <row r="149" spans="2:52" x14ac:dyDescent="0.25">
      <c r="B149" s="121"/>
      <c r="C149" s="122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</row>
    <row r="150" spans="2:52" x14ac:dyDescent="0.25">
      <c r="B150" s="121"/>
      <c r="C150" s="122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</row>
    <row r="151" spans="2:52" x14ac:dyDescent="0.25">
      <c r="B151" s="121"/>
      <c r="C151" s="122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</row>
    <row r="152" spans="2:52" x14ac:dyDescent="0.25">
      <c r="B152" s="121"/>
      <c r="C152" s="122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</row>
    <row r="153" spans="2:52" x14ac:dyDescent="0.25">
      <c r="B153" s="121"/>
      <c r="C153" s="122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</row>
    <row r="154" spans="2:52" x14ac:dyDescent="0.25">
      <c r="B154" s="121"/>
      <c r="C154" s="122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</row>
    <row r="155" spans="2:52" x14ac:dyDescent="0.25">
      <c r="B155" s="121"/>
      <c r="C155" s="122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</row>
    <row r="156" spans="2:52" x14ac:dyDescent="0.25">
      <c r="B156" s="121"/>
      <c r="C156" s="122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</row>
    <row r="157" spans="2:52" x14ac:dyDescent="0.25">
      <c r="B157" s="121"/>
      <c r="C157" s="122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</row>
    <row r="158" spans="2:52" x14ac:dyDescent="0.25">
      <c r="B158" s="121"/>
      <c r="C158" s="122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</row>
    <row r="159" spans="2:52" x14ac:dyDescent="0.25">
      <c r="B159" s="121"/>
      <c r="C159" s="122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</row>
    <row r="160" spans="2:52" x14ac:dyDescent="0.25">
      <c r="B160" s="121"/>
      <c r="C160" s="122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</row>
    <row r="161" spans="2:52" x14ac:dyDescent="0.25">
      <c r="B161" s="121"/>
      <c r="C161" s="122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</row>
    <row r="162" spans="2:52" x14ac:dyDescent="0.25">
      <c r="B162" s="121"/>
      <c r="C162" s="122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</row>
    <row r="163" spans="2:52" x14ac:dyDescent="0.25">
      <c r="B163" s="121"/>
      <c r="C163" s="122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</row>
    <row r="164" spans="2:52" x14ac:dyDescent="0.25">
      <c r="B164" s="121"/>
      <c r="C164" s="122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</row>
    <row r="165" spans="2:52" x14ac:dyDescent="0.25">
      <c r="B165" s="121"/>
      <c r="C165" s="122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</row>
    <row r="166" spans="2:52" x14ac:dyDescent="0.25">
      <c r="B166" s="121"/>
      <c r="C166" s="122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</row>
    <row r="167" spans="2:52" x14ac:dyDescent="0.25">
      <c r="B167" s="121"/>
      <c r="C167" s="122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</row>
    <row r="168" spans="2:52" x14ac:dyDescent="0.25">
      <c r="B168" s="121"/>
      <c r="C168" s="122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</row>
    <row r="169" spans="2:52" x14ac:dyDescent="0.25">
      <c r="B169" s="121"/>
      <c r="C169" s="122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</row>
    <row r="170" spans="2:52" x14ac:dyDescent="0.25">
      <c r="B170" s="121"/>
      <c r="C170" s="122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</row>
    <row r="171" spans="2:52" x14ac:dyDescent="0.25">
      <c r="B171" s="121"/>
      <c r="C171" s="122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</row>
    <row r="172" spans="2:52" x14ac:dyDescent="0.25">
      <c r="B172" s="121"/>
      <c r="C172" s="122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</row>
    <row r="173" spans="2:52" x14ac:dyDescent="0.25">
      <c r="B173" s="121"/>
      <c r="C173" s="122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</row>
    <row r="174" spans="2:52" x14ac:dyDescent="0.25">
      <c r="B174" s="121"/>
      <c r="C174" s="122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</row>
    <row r="175" spans="2:52" x14ac:dyDescent="0.25">
      <c r="B175" s="121"/>
      <c r="C175" s="122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</row>
    <row r="176" spans="2:52" x14ac:dyDescent="0.25">
      <c r="B176" s="121"/>
      <c r="C176" s="122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</row>
    <row r="177" spans="2:52" x14ac:dyDescent="0.25">
      <c r="B177" s="121"/>
      <c r="C177" s="122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</row>
    <row r="178" spans="2:52" x14ac:dyDescent="0.25">
      <c r="B178" s="121"/>
      <c r="C178" s="122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</row>
    <row r="179" spans="2:52" x14ac:dyDescent="0.25">
      <c r="B179" s="121"/>
      <c r="C179" s="122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</row>
    <row r="180" spans="2:52" x14ac:dyDescent="0.25">
      <c r="B180" s="121"/>
      <c r="C180" s="122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</row>
    <row r="181" spans="2:52" x14ac:dyDescent="0.25">
      <c r="B181" s="121"/>
      <c r="C181" s="122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</row>
    <row r="182" spans="2:52" x14ac:dyDescent="0.25">
      <c r="B182" s="121"/>
      <c r="C182" s="122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</row>
  </sheetData>
  <customSheetViews>
    <customSheetView guid="{581E5DCE-8301-4104-A904-D824C9713B98}" showPageBreaks="1" hiddenRows="1" hiddenColumns="1" topLeftCell="AE5">
      <selection activeCell="AP5" sqref="AP5:AP8"/>
      <pageMargins left="0.70866141732283472" right="0.70866141732283472" top="0.74803149606299213" bottom="0.74803149606299213" header="0.31496062992125984" footer="0.31496062992125984"/>
      <pageSetup paperSize="9" scale="85" orientation="landscape" horizontalDpi="0" verticalDpi="0" r:id="rId1"/>
    </customSheetView>
    <customSheetView guid="{FC496669-5C6B-4266-9CB8-30678E86A5A4}" hiddenRows="1" hiddenColumns="1" topLeftCell="R5">
      <selection activeCell="R22" sqref="R22"/>
      <pageMargins left="0.7" right="0.7" top="0.75" bottom="0.75" header="0.3" footer="0.3"/>
    </customSheetView>
    <customSheetView guid="{B60EDDB9-DECD-4A90-B353-AD282E2381D3}" showPageBreaks="1" hiddenRows="1" hiddenColumns="1" topLeftCell="AT8">
      <selection activeCell="BD23" sqref="BD23"/>
      <pageMargins left="0.70866141732283472" right="0.70866141732283472" top="0.74803149606299213" bottom="0.74803149606299213" header="0.31496062992125984" footer="0.31496062992125984"/>
      <pageSetup paperSize="9" scale="85" orientation="landscape" horizontalDpi="0" verticalDpi="0" r:id="rId2"/>
    </customSheetView>
    <customSheetView guid="{BC6D316B-DAD5-418B-8D84-F656534E82C1}" hiddenRows="1" hiddenColumns="1" topLeftCell="U7">
      <selection activeCell="AP5" sqref="AP5:AP8"/>
      <pageMargins left="0.70866141732283472" right="0.70866141732283472" top="0.74803149606299213" bottom="0.74803149606299213" header="0.31496062992125984" footer="0.31496062992125984"/>
      <pageSetup paperSize="9" scale="85" orientation="landscape" horizontalDpi="0" verticalDpi="0" r:id="rId3"/>
    </customSheetView>
  </customSheetViews>
  <mergeCells count="65">
    <mergeCell ref="AZ5:AZ10"/>
    <mergeCell ref="AN5:AN8"/>
    <mergeCell ref="AO5:AO8"/>
    <mergeCell ref="AP5:AP8"/>
    <mergeCell ref="AQ5:AQ8"/>
    <mergeCell ref="AR5:AR10"/>
    <mergeCell ref="AS5:AS8"/>
    <mergeCell ref="AU5:AU10"/>
    <mergeCell ref="AV5:AV10"/>
    <mergeCell ref="AW5:AW10"/>
    <mergeCell ref="AX5:AX10"/>
    <mergeCell ref="AY5:AY10"/>
    <mergeCell ref="AH5:AH8"/>
    <mergeCell ref="AI5:AI8"/>
    <mergeCell ref="AJ5:AJ8"/>
    <mergeCell ref="AK5:AK8"/>
    <mergeCell ref="AL5:AL8"/>
    <mergeCell ref="AR3:BB3"/>
    <mergeCell ref="BA4:BA10"/>
    <mergeCell ref="BB4:BB10"/>
    <mergeCell ref="D4:O4"/>
    <mergeCell ref="P4:S4"/>
    <mergeCell ref="W4:Y4"/>
    <mergeCell ref="Z4:AA4"/>
    <mergeCell ref="AB4:AK4"/>
    <mergeCell ref="Q5:Q8"/>
    <mergeCell ref="R5:R8"/>
    <mergeCell ref="S5:S8"/>
    <mergeCell ref="T5:T10"/>
    <mergeCell ref="U5:U8"/>
    <mergeCell ref="V5:V8"/>
    <mergeCell ref="W5:W10"/>
    <mergeCell ref="X5:X10"/>
    <mergeCell ref="D5:D10"/>
    <mergeCell ref="C1:AA2"/>
    <mergeCell ref="A3:A10"/>
    <mergeCell ref="C3:C10"/>
    <mergeCell ref="D3:O3"/>
    <mergeCell ref="P3:AK3"/>
    <mergeCell ref="M5:M10"/>
    <mergeCell ref="N5:N10"/>
    <mergeCell ref="E5:E10"/>
    <mergeCell ref="F5:F10"/>
    <mergeCell ref="G5:G10"/>
    <mergeCell ref="H5:H10"/>
    <mergeCell ref="I5:I10"/>
    <mergeCell ref="J5:J10"/>
    <mergeCell ref="Y5:Y10"/>
    <mergeCell ref="Z5:Z10"/>
    <mergeCell ref="L5:L10"/>
    <mergeCell ref="AA5:AA10"/>
    <mergeCell ref="P5:P8"/>
    <mergeCell ref="BC4:BC8"/>
    <mergeCell ref="BD4:BD8"/>
    <mergeCell ref="AR4:AS4"/>
    <mergeCell ref="AU4:AV4"/>
    <mergeCell ref="AW4:AX4"/>
    <mergeCell ref="AY4:AZ4"/>
    <mergeCell ref="AM5:AM8"/>
    <mergeCell ref="AB5:AB10"/>
    <mergeCell ref="AC5:AC10"/>
    <mergeCell ref="AD5:AD8"/>
    <mergeCell ref="AE5:AE10"/>
    <mergeCell ref="AF5:AF8"/>
    <mergeCell ref="AG5:AG8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2017г.</vt:lpstr>
      <vt:lpstr>2018</vt:lpstr>
      <vt:lpstr>'2017г.'!Область_печати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</dc:creator>
  <cp:lastModifiedBy>LGNVR</cp:lastModifiedBy>
  <cp:lastPrinted>2020-05-19T02:27:01Z</cp:lastPrinted>
  <dcterms:created xsi:type="dcterms:W3CDTF">2015-01-30T07:14:52Z</dcterms:created>
  <dcterms:modified xsi:type="dcterms:W3CDTF">2020-05-20T06:13:47Z</dcterms:modified>
</cp:coreProperties>
</file>