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LGNVR\Documents\ПОСЕЛЕНИЯ\Оценка качества СП\"/>
    </mc:Choice>
  </mc:AlternateContent>
  <bookViews>
    <workbookView xWindow="0" yWindow="0" windowWidth="28800" windowHeight="12435" firstSheet="1" activeTab="1"/>
  </bookViews>
  <sheets>
    <sheet name="2017г." sheetId="1" state="hidden" r:id="rId1"/>
    <sheet name="2021" sheetId="2" r:id="rId2"/>
  </sheets>
  <definedNames>
    <definedName name="Z_4500D945_A74C_4A7D_80F0_68F24DC8063A_.wvu.Cols" localSheetId="0" hidden="1">'2017г.'!$A:$A</definedName>
    <definedName name="Z_4500D945_A74C_4A7D_80F0_68F24DC8063A_.wvu.Cols" localSheetId="1" hidden="1">'2021'!$A:$A</definedName>
    <definedName name="Z_4500D945_A74C_4A7D_80F0_68F24DC8063A_.wvu.PrintArea" localSheetId="0" hidden="1">'2017г.'!$A$1:$BD$28</definedName>
    <definedName name="Z_4500D945_A74C_4A7D_80F0_68F24DC8063A_.wvu.Rows" localSheetId="0" hidden="1">'2017г.'!$9:$10</definedName>
    <definedName name="Z_4500D945_A74C_4A7D_80F0_68F24DC8063A_.wvu.Rows" localSheetId="1" hidden="1">'2021'!$9:$10</definedName>
    <definedName name="Z_581E5DCE_8301_4104_A904_D824C9713B98_.wvu.Cols" localSheetId="0" hidden="1">'2017г.'!$A:$A</definedName>
    <definedName name="Z_581E5DCE_8301_4104_A904_D824C9713B98_.wvu.Cols" localSheetId="1" hidden="1">'2021'!$A:$A</definedName>
    <definedName name="Z_581E5DCE_8301_4104_A904_D824C9713B98_.wvu.PrintArea" localSheetId="0" hidden="1">'2017г.'!$A$1:$BD$28</definedName>
    <definedName name="Z_581E5DCE_8301_4104_A904_D824C9713B98_.wvu.Rows" localSheetId="0" hidden="1">'2017г.'!$9:$10</definedName>
    <definedName name="Z_581E5DCE_8301_4104_A904_D824C9713B98_.wvu.Rows" localSheetId="1" hidden="1">'2021'!$9:$10</definedName>
    <definedName name="Z_B60EDDB9_DECD_4A90_B353_AD282E2381D3_.wvu.Cols" localSheetId="0" hidden="1">'2017г.'!$A:$A</definedName>
    <definedName name="Z_B60EDDB9_DECD_4A90_B353_AD282E2381D3_.wvu.Cols" localSheetId="1" hidden="1">'2021'!$A:$A</definedName>
    <definedName name="Z_B60EDDB9_DECD_4A90_B353_AD282E2381D3_.wvu.PrintArea" localSheetId="0" hidden="1">'2017г.'!$A$1:$BD$28</definedName>
    <definedName name="Z_B60EDDB9_DECD_4A90_B353_AD282E2381D3_.wvu.Rows" localSheetId="0" hidden="1">'2017г.'!$9:$10</definedName>
    <definedName name="Z_B60EDDB9_DECD_4A90_B353_AD282E2381D3_.wvu.Rows" localSheetId="1" hidden="1">'2021'!$9:$10</definedName>
    <definedName name="Z_BC6D316B_DAD5_418B_8D84_F656534E82C1_.wvu.Cols" localSheetId="0" hidden="1">'2017г.'!$A:$A</definedName>
    <definedName name="Z_BC6D316B_DAD5_418B_8D84_F656534E82C1_.wvu.Cols" localSheetId="1" hidden="1">'2021'!$A:$A</definedName>
    <definedName name="Z_BC6D316B_DAD5_418B_8D84_F656534E82C1_.wvu.PrintArea" localSheetId="0" hidden="1">'2017г.'!$A$1:$BD$28</definedName>
    <definedName name="Z_BC6D316B_DAD5_418B_8D84_F656534E82C1_.wvu.Rows" localSheetId="0" hidden="1">'2017г.'!$9:$10</definedName>
    <definedName name="Z_BC6D316B_DAD5_418B_8D84_F656534E82C1_.wvu.Rows" localSheetId="1" hidden="1">'2021'!$9:$10</definedName>
    <definedName name="Z_FC496669_5C6B_4266_9CB8_30678E86A5A4_.wvu.Cols" localSheetId="0" hidden="1">'2017г.'!$A:$A</definedName>
    <definedName name="Z_FC496669_5C6B_4266_9CB8_30678E86A5A4_.wvu.Cols" localSheetId="1" hidden="1">'2021'!$A:$A</definedName>
    <definedName name="Z_FC496669_5C6B_4266_9CB8_30678E86A5A4_.wvu.PrintArea" localSheetId="0" hidden="1">'2017г.'!$A$1:$BD$28</definedName>
    <definedName name="Z_FC496669_5C6B_4266_9CB8_30678E86A5A4_.wvu.Rows" localSheetId="0" hidden="1">'2017г.'!$9:$10</definedName>
    <definedName name="Z_FC496669_5C6B_4266_9CB8_30678E86A5A4_.wvu.Rows" localSheetId="1" hidden="1">'2021'!$9:$10</definedName>
    <definedName name="_xlnm.Print_Area" localSheetId="0">'2017г.'!$A$1:$BD$28</definedName>
  </definedNames>
  <calcPr calcId="152511"/>
  <customWorkbookViews>
    <customWorkbookView name="LGNVR - Личное представление" guid="{581E5DCE-8301-4104-A904-D824C9713B98}" mergeInterval="0" personalView="1" xWindow="4" windowWidth="1276" windowHeight="984" activeSheetId="2"/>
    <customWorkbookView name="777 - Личное представление" guid="{FC496669-5C6B-4266-9CB8-30678E86A5A4}" mergeInterval="0" personalView="1" maximized="1" xWindow="-8" yWindow="-8" windowWidth="1936" windowHeight="1056" activeSheetId="2"/>
    <customWorkbookView name="Главный специалист - Личное представление" guid="{B60EDDB9-DECD-4A90-B353-AD282E2381D3}" mergeInterval="0" personalView="1" maximized="1" xWindow="1" yWindow="1" windowWidth="1280" windowHeight="794" activeSheetId="2"/>
    <customWorkbookView name="MSGPH - Личное представление" guid="{BC6D316B-DAD5-418B-8D84-F656534E82C1}" mergeInterval="0" personalView="1" maximized="1" xWindow="-8" yWindow="-8" windowWidth="1382" windowHeight="744" activeSheetId="2"/>
    <customWorkbookView name="Евгения - Личное представление" guid="{4500D945-A74C-4A7D-80F0-68F24DC8063A}" mergeInterval="0" personalView="1" maximized="1" xWindow="-8" yWindow="-8" windowWidth="1936" windowHeight="1056" activeSheetId="2"/>
  </customWorkbookViews>
</workbook>
</file>

<file path=xl/calcChain.xml><?xml version="1.0" encoding="utf-8"?>
<calcChain xmlns="http://schemas.openxmlformats.org/spreadsheetml/2006/main">
  <c r="BA13" i="2" l="1"/>
  <c r="G13" i="2"/>
  <c r="BB14" i="2" l="1"/>
  <c r="AQ13" i="2"/>
  <c r="AJ13" i="2"/>
  <c r="AD13" i="2"/>
  <c r="F14" i="2" l="1"/>
  <c r="J13" i="2" l="1"/>
  <c r="AS14" i="2" l="1"/>
  <c r="AP14" i="2"/>
  <c r="AQ14" i="2" s="1"/>
  <c r="AJ14" i="2"/>
  <c r="AK14" i="2" s="1"/>
  <c r="AD14" i="2"/>
  <c r="AE14" i="2" s="1"/>
  <c r="X14" i="2"/>
  <c r="Y14" i="2" s="1"/>
  <c r="R14" i="2"/>
  <c r="S14" i="2" s="1"/>
  <c r="N14" i="2"/>
  <c r="O14" i="2" s="1"/>
  <c r="J14" i="2"/>
  <c r="K14" i="2" s="1"/>
  <c r="G14" i="2"/>
  <c r="AS13" i="2"/>
  <c r="AP13" i="2"/>
  <c r="AK13" i="2"/>
  <c r="AE13" i="2"/>
  <c r="X13" i="2"/>
  <c r="Y13" i="2" s="1"/>
  <c r="R13" i="2"/>
  <c r="S13" i="2" s="1"/>
  <c r="N13" i="2"/>
  <c r="O13" i="2" s="1"/>
  <c r="K13" i="2"/>
  <c r="F13" i="2"/>
  <c r="BA14" i="2" l="1"/>
  <c r="BB13" i="2"/>
  <c r="BC13" i="2" l="1"/>
  <c r="BC14" i="2"/>
  <c r="AH28" i="1"/>
  <c r="V28" i="1" l="1"/>
  <c r="T28" i="1"/>
  <c r="AA28" i="1" l="1"/>
  <c r="AR28" i="1" l="1"/>
  <c r="AN28" i="1"/>
  <c r="AM28" i="1"/>
  <c r="AL28" i="1"/>
  <c r="AK28" i="1"/>
  <c r="AG28" i="1"/>
  <c r="AI28" i="1" s="1"/>
  <c r="AJ28" i="1" s="1"/>
  <c r="AB28" i="1"/>
  <c r="U28" i="1"/>
  <c r="S28" i="1"/>
  <c r="P28" i="1"/>
  <c r="O28" i="1"/>
  <c r="L28" i="1"/>
  <c r="K28" i="1"/>
  <c r="H28" i="1"/>
  <c r="G28" i="1"/>
  <c r="D28" i="1"/>
  <c r="C28" i="1"/>
  <c r="AR27" i="1"/>
  <c r="AO27" i="1"/>
  <c r="AP27" i="1" s="1"/>
  <c r="AI27" i="1"/>
  <c r="AJ27" i="1" s="1"/>
  <c r="AC27" i="1"/>
  <c r="AD27" i="1" s="1"/>
  <c r="W27" i="1"/>
  <c r="X27" i="1" s="1"/>
  <c r="Q27" i="1"/>
  <c r="R27" i="1" s="1"/>
  <c r="M27" i="1"/>
  <c r="N27" i="1" s="1"/>
  <c r="I27" i="1"/>
  <c r="J27" i="1" s="1"/>
  <c r="E27" i="1"/>
  <c r="F27" i="1" s="1"/>
  <c r="AR26" i="1"/>
  <c r="AO26" i="1"/>
  <c r="AP26" i="1" s="1"/>
  <c r="AI26" i="1"/>
  <c r="AJ26" i="1" s="1"/>
  <c r="AC26" i="1"/>
  <c r="AD26" i="1" s="1"/>
  <c r="W26" i="1"/>
  <c r="X26" i="1" s="1"/>
  <c r="Q26" i="1"/>
  <c r="R26" i="1" s="1"/>
  <c r="M26" i="1"/>
  <c r="N26" i="1" s="1"/>
  <c r="I26" i="1"/>
  <c r="J26" i="1" s="1"/>
  <c r="E26" i="1"/>
  <c r="F26" i="1" s="1"/>
  <c r="AR25" i="1"/>
  <c r="AO25" i="1"/>
  <c r="AP25" i="1" s="1"/>
  <c r="AI25" i="1"/>
  <c r="AJ25" i="1" s="1"/>
  <c r="AC25" i="1"/>
  <c r="AD25" i="1" s="1"/>
  <c r="W25" i="1"/>
  <c r="X25" i="1" s="1"/>
  <c r="Q25" i="1"/>
  <c r="R25" i="1" s="1"/>
  <c r="M25" i="1"/>
  <c r="N25" i="1" s="1"/>
  <c r="I25" i="1"/>
  <c r="J25" i="1" s="1"/>
  <c r="E25" i="1"/>
  <c r="F25" i="1" s="1"/>
  <c r="AR24" i="1"/>
  <c r="AO24" i="1"/>
  <c r="AP24" i="1" s="1"/>
  <c r="AI24" i="1"/>
  <c r="AJ24" i="1" s="1"/>
  <c r="AC24" i="1"/>
  <c r="AD24" i="1" s="1"/>
  <c r="W24" i="1"/>
  <c r="X24" i="1" s="1"/>
  <c r="Q24" i="1"/>
  <c r="R24" i="1" s="1"/>
  <c r="M24" i="1"/>
  <c r="N24" i="1" s="1"/>
  <c r="I24" i="1"/>
  <c r="J24" i="1" s="1"/>
  <c r="E24" i="1"/>
  <c r="F24" i="1" s="1"/>
  <c r="AR23" i="1"/>
  <c r="AO23" i="1"/>
  <c r="AP23" i="1" s="1"/>
  <c r="AI23" i="1"/>
  <c r="AJ23" i="1" s="1"/>
  <c r="AC23" i="1"/>
  <c r="AD23" i="1" s="1"/>
  <c r="W23" i="1"/>
  <c r="X23" i="1" s="1"/>
  <c r="Q23" i="1"/>
  <c r="R23" i="1" s="1"/>
  <c r="M23" i="1"/>
  <c r="N23" i="1" s="1"/>
  <c r="I23" i="1"/>
  <c r="J23" i="1" s="1"/>
  <c r="E23" i="1"/>
  <c r="F23" i="1" s="1"/>
  <c r="AR22" i="1"/>
  <c r="AO22" i="1"/>
  <c r="AP22" i="1" s="1"/>
  <c r="AI22" i="1"/>
  <c r="AJ22" i="1" s="1"/>
  <c r="AC22" i="1"/>
  <c r="AD22" i="1" s="1"/>
  <c r="W22" i="1"/>
  <c r="X22" i="1" s="1"/>
  <c r="Q22" i="1"/>
  <c r="R22" i="1" s="1"/>
  <c r="M22" i="1"/>
  <c r="N22" i="1" s="1"/>
  <c r="I22" i="1"/>
  <c r="J22" i="1" s="1"/>
  <c r="E22" i="1"/>
  <c r="F22" i="1" s="1"/>
  <c r="AR21" i="1"/>
  <c r="AO21" i="1"/>
  <c r="AP21" i="1" s="1"/>
  <c r="AI21" i="1"/>
  <c r="AJ21" i="1" s="1"/>
  <c r="AC21" i="1"/>
  <c r="AD21" i="1" s="1"/>
  <c r="W21" i="1"/>
  <c r="X21" i="1" s="1"/>
  <c r="Q21" i="1"/>
  <c r="R21" i="1" s="1"/>
  <c r="M21" i="1"/>
  <c r="N21" i="1" s="1"/>
  <c r="I21" i="1"/>
  <c r="J21" i="1" s="1"/>
  <c r="E21" i="1"/>
  <c r="F21" i="1" s="1"/>
  <c r="AR20" i="1"/>
  <c r="AO20" i="1"/>
  <c r="AP20" i="1" s="1"/>
  <c r="AI20" i="1"/>
  <c r="AJ20" i="1" s="1"/>
  <c r="AC20" i="1"/>
  <c r="AD20" i="1" s="1"/>
  <c r="W20" i="1"/>
  <c r="X20" i="1" s="1"/>
  <c r="Q20" i="1"/>
  <c r="R20" i="1" s="1"/>
  <c r="M20" i="1"/>
  <c r="N20" i="1" s="1"/>
  <c r="I20" i="1"/>
  <c r="J20" i="1" s="1"/>
  <c r="E20" i="1"/>
  <c r="F20" i="1" s="1"/>
  <c r="AR19" i="1"/>
  <c r="AO19" i="1"/>
  <c r="AP19" i="1" s="1"/>
  <c r="AI19" i="1"/>
  <c r="AJ19" i="1" s="1"/>
  <c r="AC19" i="1"/>
  <c r="AD19" i="1" s="1"/>
  <c r="W19" i="1"/>
  <c r="X19" i="1" s="1"/>
  <c r="Q19" i="1"/>
  <c r="R19" i="1" s="1"/>
  <c r="M19" i="1"/>
  <c r="N19" i="1" s="1"/>
  <c r="I19" i="1"/>
  <c r="J19" i="1" s="1"/>
  <c r="E19" i="1"/>
  <c r="F19" i="1" s="1"/>
  <c r="AR18" i="1"/>
  <c r="AO18" i="1"/>
  <c r="AP18" i="1" s="1"/>
  <c r="AI18" i="1"/>
  <c r="AJ18" i="1" s="1"/>
  <c r="AC18" i="1"/>
  <c r="AD18" i="1" s="1"/>
  <c r="W18" i="1"/>
  <c r="X18" i="1" s="1"/>
  <c r="Q18" i="1"/>
  <c r="R18" i="1" s="1"/>
  <c r="M18" i="1"/>
  <c r="N18" i="1" s="1"/>
  <c r="I18" i="1"/>
  <c r="J18" i="1" s="1"/>
  <c r="E18" i="1"/>
  <c r="F18" i="1" s="1"/>
  <c r="AR17" i="1"/>
  <c r="AO17" i="1"/>
  <c r="AP17" i="1" s="1"/>
  <c r="AI17" i="1"/>
  <c r="AJ17" i="1" s="1"/>
  <c r="AC17" i="1"/>
  <c r="AD17" i="1" s="1"/>
  <c r="W17" i="1"/>
  <c r="X17" i="1" s="1"/>
  <c r="Q17" i="1"/>
  <c r="R17" i="1" s="1"/>
  <c r="M17" i="1"/>
  <c r="N17" i="1" s="1"/>
  <c r="I17" i="1"/>
  <c r="J17" i="1" s="1"/>
  <c r="E17" i="1"/>
  <c r="F17" i="1" s="1"/>
  <c r="AR16" i="1"/>
  <c r="AO16" i="1"/>
  <c r="AP16" i="1" s="1"/>
  <c r="AI16" i="1"/>
  <c r="AJ16" i="1" s="1"/>
  <c r="AC16" i="1"/>
  <c r="AD16" i="1" s="1"/>
  <c r="W16" i="1"/>
  <c r="X16" i="1" s="1"/>
  <c r="Q16" i="1"/>
  <c r="R16" i="1" s="1"/>
  <c r="M16" i="1"/>
  <c r="N16" i="1" s="1"/>
  <c r="I16" i="1"/>
  <c r="J16" i="1" s="1"/>
  <c r="E16" i="1"/>
  <c r="F16" i="1" s="1"/>
  <c r="AR15" i="1"/>
  <c r="AO15" i="1"/>
  <c r="AP15" i="1" s="1"/>
  <c r="AI15" i="1"/>
  <c r="AJ15" i="1" s="1"/>
  <c r="AC15" i="1"/>
  <c r="AD15" i="1" s="1"/>
  <c r="W15" i="1"/>
  <c r="X15" i="1" s="1"/>
  <c r="Q15" i="1"/>
  <c r="R15" i="1" s="1"/>
  <c r="M15" i="1"/>
  <c r="N15" i="1" s="1"/>
  <c r="I15" i="1"/>
  <c r="J15" i="1" s="1"/>
  <c r="E15" i="1"/>
  <c r="F15" i="1" s="1"/>
  <c r="AR14" i="1"/>
  <c r="AO14" i="1"/>
  <c r="AP14" i="1" s="1"/>
  <c r="AI14" i="1"/>
  <c r="AJ14" i="1" s="1"/>
  <c r="AC14" i="1"/>
  <c r="AD14" i="1" s="1"/>
  <c r="W14" i="1"/>
  <c r="X14" i="1" s="1"/>
  <c r="Q14" i="1"/>
  <c r="R14" i="1" s="1"/>
  <c r="M14" i="1"/>
  <c r="N14" i="1" s="1"/>
  <c r="I14" i="1"/>
  <c r="J14" i="1" s="1"/>
  <c r="E14" i="1"/>
  <c r="F14" i="1" s="1"/>
  <c r="AR13" i="1"/>
  <c r="AO13" i="1"/>
  <c r="AP13" i="1" s="1"/>
  <c r="AI13" i="1"/>
  <c r="AJ13" i="1" s="1"/>
  <c r="AC13" i="1"/>
  <c r="AD13" i="1" s="1"/>
  <c r="W13" i="1"/>
  <c r="X13" i="1" s="1"/>
  <c r="Q13" i="1"/>
  <c r="R13" i="1" s="1"/>
  <c r="M13" i="1"/>
  <c r="N13" i="1" s="1"/>
  <c r="I13" i="1"/>
  <c r="J13" i="1" s="1"/>
  <c r="E13" i="1"/>
  <c r="F13" i="1" s="1"/>
  <c r="W28" i="1" l="1"/>
  <c r="X28" i="1" s="1"/>
  <c r="AO28" i="1"/>
  <c r="AP28" i="1" s="1"/>
  <c r="AC28" i="1"/>
  <c r="AD28" i="1" s="1"/>
  <c r="Q28" i="1"/>
  <c r="R28" i="1" s="1"/>
  <c r="AZ25" i="1"/>
  <c r="BA25" i="1" s="1"/>
  <c r="AZ18" i="1"/>
  <c r="BA18" i="1" s="1"/>
  <c r="M28" i="1"/>
  <c r="N28" i="1" s="1"/>
  <c r="AZ24" i="1"/>
  <c r="BA24" i="1" s="1"/>
  <c r="AZ22" i="1"/>
  <c r="BA22" i="1" s="1"/>
  <c r="AZ20" i="1"/>
  <c r="BB20" i="1" s="1"/>
  <c r="AZ17" i="1"/>
  <c r="BB17" i="1" s="1"/>
  <c r="I28" i="1"/>
  <c r="J28" i="1" s="1"/>
  <c r="AZ15" i="1"/>
  <c r="BB15" i="1" s="1"/>
  <c r="AZ19" i="1"/>
  <c r="BB19" i="1" s="1"/>
  <c r="AZ21" i="1"/>
  <c r="BA21" i="1" s="1"/>
  <c r="AZ23" i="1"/>
  <c r="BA23" i="1" s="1"/>
  <c r="AZ13" i="1"/>
  <c r="BB13" i="1" s="1"/>
  <c r="AZ26" i="1"/>
  <c r="BA26" i="1" s="1"/>
  <c r="AZ14" i="1"/>
  <c r="BA14" i="1" s="1"/>
  <c r="AZ16" i="1"/>
  <c r="E28" i="1"/>
  <c r="F28" i="1" s="1"/>
  <c r="AZ27" i="1"/>
  <c r="BB16" i="1" l="1"/>
  <c r="BA16" i="1"/>
  <c r="BB25" i="1"/>
  <c r="BB24" i="1"/>
  <c r="BB18" i="1"/>
  <c r="BB26" i="1"/>
  <c r="BB22" i="1"/>
  <c r="BA20" i="1"/>
  <c r="BA19" i="1"/>
  <c r="BA17" i="1"/>
  <c r="BB21" i="1"/>
  <c r="BB23" i="1"/>
  <c r="BA15" i="1"/>
  <c r="AZ28" i="1"/>
  <c r="BA28" i="1" s="1"/>
  <c r="BA13" i="1"/>
  <c r="BB14" i="1"/>
  <c r="BB27" i="1"/>
  <c r="BA27" i="1"/>
  <c r="BB28" i="1" l="1"/>
</calcChain>
</file>

<file path=xl/sharedStrings.xml><?xml version="1.0" encoding="utf-8"?>
<sst xmlns="http://schemas.openxmlformats.org/spreadsheetml/2006/main" count="318" uniqueCount="134">
  <si>
    <t>№ п/п</t>
  </si>
  <si>
    <t>Наименование муниципальных образований</t>
  </si>
  <si>
    <t>Качество финансового планирования</t>
  </si>
  <si>
    <t>Качество исполнения бюджета</t>
  </si>
  <si>
    <t>Степень прозрачности бюджетного процесса</t>
  </si>
  <si>
    <t>Доходы</t>
  </si>
  <si>
    <t>расходы</t>
  </si>
  <si>
    <t>Бюджет</t>
  </si>
  <si>
    <t>отчет</t>
  </si>
  <si>
    <t>сайт</t>
  </si>
  <si>
    <t xml:space="preserve">публичные слушания </t>
  </si>
  <si>
    <t xml:space="preserve">изучение мнения населения     </t>
  </si>
  <si>
    <t>среднеарифметическое значение оценки качества</t>
  </si>
  <si>
    <t>Максимальное значение оценки качества</t>
  </si>
  <si>
    <t>Минимальное значение оценки качества</t>
  </si>
  <si>
    <t>Степень качества управления муниципальными финансами</t>
  </si>
  <si>
    <t>первоначально утвержденный план по доходам  (без учета безв.)</t>
  </si>
  <si>
    <t>Уточненный объем доходов (без учета беззвозмездных)</t>
  </si>
  <si>
    <t>Отношение доходов бюджета поселения, без учета безвозмездных к первоначально утвержденным доходам бюджета поселения, без учета безвозмездных (удельный вес)</t>
  </si>
  <si>
    <t xml:space="preserve">Оценка </t>
  </si>
  <si>
    <t>Оценка</t>
  </si>
  <si>
    <t>Исполнение бюджета поселения по расходам (без учета субвенций из краевого и федерального бюджетов) к уточненным бюджетным назначениям</t>
  </si>
  <si>
    <t>Утверждение бюджета на очередной финансовый год и плановый период</t>
  </si>
  <si>
    <t>Объем фактически полученных за отчетный период межбюджетных трансфертов из других бюджетов бюджетной системы, рассчитываемый в соответствии п. 4 ст. 136 БК РФ бюджета i-го поселения</t>
  </si>
  <si>
    <t>Объем фактически полученных собственных доходов (без учета субвенций) бюджета i-го поселения</t>
  </si>
  <si>
    <t>Доля межбюджетных трансфертов из других бюджетов бюджетной системы, определяемая в соответствии с пунктом 4 статьи 136 Бюджетного кодекса Российской Федерации</t>
  </si>
  <si>
    <t>Фактические поступления по налоговым и неналоговым доходам в отчетном финансовом году в бюджет i-го поселения</t>
  </si>
  <si>
    <t>Фактические поступления по налоговым и неналоговым доходам в году предшествующем отчетному финансовому году в бюджет i-го поселения</t>
  </si>
  <si>
    <t>Динамика поступлений по налоговым и неналоговым доходам поселения</t>
  </si>
  <si>
    <t>Своевременность и качество предоставления бюджетной отчетности в Комитет по финансам</t>
  </si>
  <si>
    <t xml:space="preserve">Размещение нормативных правовых актов на офиц. сайте     </t>
  </si>
  <si>
    <t xml:space="preserve">Проведение публичных слушаний по проекту бюджета муниципального образования и проекту отчета об исполнении бюджета муниципального образования в соответствии с установленным порядком           </t>
  </si>
  <si>
    <t>Проведение внешней проверки годового отчета об исполнении местного бюджета уполномоченныморганом</t>
  </si>
  <si>
    <t>5=4/3</t>
  </si>
  <si>
    <t>Сельское поселения</t>
  </si>
  <si>
    <t>13=11/12</t>
  </si>
  <si>
    <t>да</t>
  </si>
  <si>
    <t>0</t>
  </si>
  <si>
    <t>1</t>
  </si>
  <si>
    <t>размещено</t>
  </si>
  <si>
    <t>нет</t>
  </si>
  <si>
    <t>сельское поселение "Альбитуйское"</t>
  </si>
  <si>
    <t>сельское поселение "Архангельское"</t>
  </si>
  <si>
    <t>сельское поселение "Байхорское"</t>
  </si>
  <si>
    <t>сельское поселение "Большереченское"</t>
  </si>
  <si>
    <t>сельское поселение "Верхнешергольджинское"</t>
  </si>
  <si>
    <t>сельское поселение "Жиндойское"</t>
  </si>
  <si>
    <t>сельское поселение "Захаровское"</t>
  </si>
  <si>
    <t>сельское поселение "Конкинское"</t>
  </si>
  <si>
    <t>сельское поселение "Коротковское"</t>
  </si>
  <si>
    <t>сельское поселение "Красночикойское"</t>
  </si>
  <si>
    <t>сельское поселение "Малоархангельское"</t>
  </si>
  <si>
    <t>сельское поселение "Мензинское"</t>
  </si>
  <si>
    <t>сельское поселение "Урлукское"</t>
  </si>
  <si>
    <t>сельское поселение "Черемховское"</t>
  </si>
  <si>
    <t>сельское поселение "Шимбиликское"</t>
  </si>
  <si>
    <t>Всего по сельским поселениям</t>
  </si>
  <si>
    <t>Размер дефицита бюджета с.п.</t>
  </si>
  <si>
    <t>Объем  доходов бюджета  поступивших   в отчетном финансовом году</t>
  </si>
  <si>
    <t>Отношение дефицита бюджета с.п. к сумме   поступивших доходов бюджета поселения</t>
  </si>
  <si>
    <t>Доходы с.п.учитываемые при сбалансированности бюджетов с.п. в первоначально утвержденном бюджете (нал. и неналог., дот на выравн.)</t>
  </si>
  <si>
    <t>расходы но первоначальные расх. обязат-ва с.п. (з.п.,коммун услуги)</t>
  </si>
  <si>
    <t>Обеспечение сбалансированности бюджетов по первоначально утвержд. Бюджету)</t>
  </si>
  <si>
    <t xml:space="preserve">Объем просроченной кредиторской задолженности </t>
  </si>
  <si>
    <t>Объем расходов бюджета с.п.</t>
  </si>
  <si>
    <t>доля просроченной кредитоской задолженности в объеме расходов бюджета с.п.</t>
  </si>
  <si>
    <t>оценка</t>
  </si>
  <si>
    <t>17=15/16</t>
  </si>
  <si>
    <t>Первоначально утвержденный объем расходов бюджета с.п. (без учета расходов поступивших  из фед.краев. бюджета)</t>
  </si>
  <si>
    <t>Объем доходов бюджета с.п.(без учета доходов, поступивших  из фед. краев. Бюджета)</t>
  </si>
  <si>
    <t>Первоначально утвержденный объем доходов  бюджета с.п. (без учета доходов поступивших  из фед.краев. бюджета)</t>
  </si>
  <si>
    <t xml:space="preserve">Заблокированные счета бюджета с.п. на 01 число квартала отч. г. </t>
  </si>
  <si>
    <t>Отклонение объема расходов бюдж.с.п. в 4кв. от ср. объема расходов за 1-3 кв.(без учета субв.и иных мбт, имеющих целевое назн. Из местн,краев,федер бюджетов)</t>
  </si>
  <si>
    <t xml:space="preserve">да 14.03 </t>
  </si>
  <si>
    <t>19=7/8</t>
  </si>
  <si>
    <t>23=((19-20)-(21-22))/19</t>
  </si>
  <si>
    <t>29=27/28</t>
  </si>
  <si>
    <t>41=40/(1,1*(37+38+39)/3)</t>
  </si>
  <si>
    <t>44=1-(43/12)</t>
  </si>
  <si>
    <t xml:space="preserve">фактически произведенные  расходы (без учета субвенций из краевого и федерального бюджетов) </t>
  </si>
  <si>
    <t>35=33/34</t>
  </si>
  <si>
    <t>*</t>
  </si>
  <si>
    <t>кассовые расх за 1 кв. 2017г.</t>
  </si>
  <si>
    <t>кассовые расх за 2 кв. 2017г.</t>
  </si>
  <si>
    <t>кассовые расх за 3 кв. 2017г.</t>
  </si>
  <si>
    <t>кассовые расх за 4 кв. 2017г.</t>
  </si>
  <si>
    <t xml:space="preserve"> количество месяцев в отч. фин. году, за которые бюджетная отчетность представлена позже установленного срока</t>
  </si>
  <si>
    <t>да01.03.2018</t>
  </si>
  <si>
    <t xml:space="preserve">да 26.02.2018 </t>
  </si>
  <si>
    <t>да 20.02.2018</t>
  </si>
  <si>
    <t>да19.02.2018</t>
  </si>
  <si>
    <t xml:space="preserve">да 27.02.2018 </t>
  </si>
  <si>
    <t>да15.02.2018</t>
  </si>
  <si>
    <t>да 05.03.2018</t>
  </si>
  <si>
    <t xml:space="preserve">да  13.02.2018 </t>
  </si>
  <si>
    <t>да 06.03.2018</t>
  </si>
  <si>
    <t>да 02.03.2018</t>
  </si>
  <si>
    <t>да 28.02.2018</t>
  </si>
  <si>
    <t>да 14.02.2018</t>
  </si>
  <si>
    <t>Оценка качества управления муниципальными финансами в сельских поселениях  Красночикойского района за 2017 год</t>
  </si>
  <si>
    <t>0,66</t>
  </si>
  <si>
    <t>Первоначально утвержденный план по доходам  (без учета безвозмездных поступлений)</t>
  </si>
  <si>
    <t>Уточненный объем доходов (без учета безвозмездных поступлений)</t>
  </si>
  <si>
    <t>Отношение доходов бюджета поселения, без учета безвозмездных поступлений к первоначально утвержденным доходам (удельный вес)</t>
  </si>
  <si>
    <t>Размер дефицита бюджета СП</t>
  </si>
  <si>
    <t>Отношение дефицита бюджета СП к сумме   поступивших доходов бюджета поселения</t>
  </si>
  <si>
    <t>Доходы СП учитываемые при сбалансированности бюджетов СП в первоначально утвержденном бюджете (нал. и неналог., дот на выравн.)</t>
  </si>
  <si>
    <t>Расходы на первоначальные расх. обязат-ва СП (з.п.,коммун услуги)</t>
  </si>
  <si>
    <t>Обеспечение сбалансированности бюджетов по первоначально утвержд. бюджету)</t>
  </si>
  <si>
    <t>Объем расходов бюджета СП</t>
  </si>
  <si>
    <t>Доля просроченной кредитоской задолженности в объеме расходов бюджета СП</t>
  </si>
  <si>
    <t xml:space="preserve">Фактически произведенные  расходы (без учета субвенций из краевого и федерального бюджетов) </t>
  </si>
  <si>
    <t>Первоначально утвержденный объем расходов бюджета СП (без учета расходов поступивших  из фед.краев. бюджета)</t>
  </si>
  <si>
    <t>Объем доходов бюджета СП (без учета доходов, поступивших  из фед. краев. Бюджета)</t>
  </si>
  <si>
    <t>Первоначально утвержденный объем доходов  бюджета СП (без учета доходов поступивших  из фед.краев. бюджета)</t>
  </si>
  <si>
    <t>Отклонение объема расходов бюджета СП в 4 квартале от среднего объема расходов за 1-3 квартала (без учета субв.и иных МБТ, имеющих целевое назн. Из местн,краев,федер бюджетов)</t>
  </si>
  <si>
    <t xml:space="preserve"> Количество месяцев в отчетном финансовом году, за которые бюджетная отчетность представлена позже установленного срока</t>
  </si>
  <si>
    <t>Средне-арифметическое значение оценки качества</t>
  </si>
  <si>
    <t>1.</t>
  </si>
  <si>
    <t>2.</t>
  </si>
  <si>
    <t>"Тупикское"</t>
  </si>
  <si>
    <t>"Зареченское"</t>
  </si>
  <si>
    <t xml:space="preserve">да </t>
  </si>
  <si>
    <t>частично</t>
  </si>
  <si>
    <t>без в/у</t>
  </si>
  <si>
    <t>Тупик с  в/у</t>
  </si>
  <si>
    <t>Заречное с в/у</t>
  </si>
  <si>
    <t>Кассовые расходы за 1 квартал 2021г.</t>
  </si>
  <si>
    <t>Кассовые расходы за 2 квартал 2021г.</t>
  </si>
  <si>
    <t>Кассовые расходы за 3 квартал 2021г.</t>
  </si>
  <si>
    <t>Кассовые расходы за 4 квартал 2021г.</t>
  </si>
  <si>
    <t>Проведение внешней проверки годового отчета об исполнении местного бюджета уполномоченным органом</t>
  </si>
  <si>
    <t>Оценка качества управления муниципальными финансами в сельских поселениях  муниципального района "Тунгиро-Олёкминский район" за 2021 год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</si>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</sst>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"/>
    <numFmt numFmtId="166" formatCode="#,##0.000"/>
    <numFmt numFmtId="167" formatCode="0.000"/>
    <numFmt numFmtId="168" formatCode="###\ ###\ ###\ ###\ ##0.0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indexed="8"/>
      <name val="Calibri"/>
      <family val="2"/>
      <charset val="204"/>
    </font>
    <font>
      <sz val="10"/>
      <color rgb="FFFF0000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name val="MS Sans Serif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4" tint="-0.249977111117893"/>
      <name val="Calibri"/>
      <family val="2"/>
      <scheme val="minor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2" fillId="0" borderId="0"/>
  </cellStyleXfs>
  <cellXfs count="247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0" fillId="3" borderId="6" xfId="0" applyFill="1" applyBorder="1" applyAlignment="1">
      <alignment horizontal="center" wrapText="1"/>
    </xf>
    <xf numFmtId="0" fontId="0" fillId="0" borderId="6" xfId="0" applyBorder="1" applyAlignment="1">
      <alignment vertical="center"/>
    </xf>
    <xf numFmtId="0" fontId="7" fillId="0" borderId="6" xfId="0" applyFont="1" applyBorder="1"/>
    <xf numFmtId="0" fontId="3" fillId="0" borderId="6" xfId="0" applyFont="1" applyBorder="1"/>
    <xf numFmtId="0" fontId="7" fillId="0" borderId="6" xfId="0" applyFont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7" fillId="3" borderId="6" xfId="0" applyFont="1" applyFill="1" applyBorder="1"/>
    <xf numFmtId="164" fontId="7" fillId="2" borderId="6" xfId="0" applyNumberFormat="1" applyFont="1" applyFill="1" applyBorder="1"/>
    <xf numFmtId="0" fontId="7" fillId="0" borderId="0" xfId="0" applyFont="1"/>
    <xf numFmtId="0" fontId="0" fillId="4" borderId="6" xfId="0" applyFill="1" applyBorder="1"/>
    <xf numFmtId="0" fontId="0" fillId="4" borderId="6" xfId="0" applyFill="1" applyBorder="1" applyAlignment="1">
      <alignment horizontal="center"/>
    </xf>
    <xf numFmtId="49" fontId="0" fillId="4" borderId="6" xfId="0" applyNumberFormat="1" applyFill="1" applyBorder="1"/>
    <xf numFmtId="164" fontId="0" fillId="4" borderId="6" xfId="0" applyNumberFormat="1" applyFill="1" applyBorder="1"/>
    <xf numFmtId="165" fontId="0" fillId="0" borderId="6" xfId="0" applyNumberFormat="1" applyBorder="1"/>
    <xf numFmtId="165" fontId="0" fillId="3" borderId="6" xfId="0" applyNumberFormat="1" applyFill="1" applyBorder="1"/>
    <xf numFmtId="164" fontId="8" fillId="3" borderId="6" xfId="0" applyNumberFormat="1" applyFont="1" applyFill="1" applyBorder="1" applyProtection="1">
      <protection hidden="1"/>
    </xf>
    <xf numFmtId="2" fontId="8" fillId="3" borderId="6" xfId="0" applyNumberFormat="1" applyFont="1" applyFill="1" applyBorder="1" applyProtection="1">
      <protection hidden="1"/>
    </xf>
    <xf numFmtId="166" fontId="0" fillId="0" borderId="6" xfId="0" applyNumberFormat="1" applyBorder="1"/>
    <xf numFmtId="49" fontId="0" fillId="0" borderId="6" xfId="0" applyNumberFormat="1" applyBorder="1" applyAlignment="1">
      <alignment horizontal="right"/>
    </xf>
    <xf numFmtId="165" fontId="0" fillId="0" borderId="6" xfId="0" applyNumberFormat="1" applyBorder="1" applyAlignment="1">
      <alignment horizontal="right"/>
    </xf>
    <xf numFmtId="164" fontId="0" fillId="2" borderId="6" xfId="0" applyNumberFormat="1" applyFill="1" applyBorder="1" applyAlignment="1">
      <alignment horizontal="right"/>
    </xf>
    <xf numFmtId="2" fontId="0" fillId="0" borderId="6" xfId="0" applyNumberFormat="1" applyBorder="1"/>
    <xf numFmtId="0" fontId="3" fillId="0" borderId="0" xfId="0" applyFont="1"/>
    <xf numFmtId="165" fontId="0" fillId="0" borderId="0" xfId="0" applyNumberFormat="1"/>
    <xf numFmtId="165" fontId="0" fillId="3" borderId="0" xfId="0" applyNumberFormat="1" applyFill="1"/>
    <xf numFmtId="0" fontId="9" fillId="0" borderId="6" xfId="0" applyFont="1" applyBorder="1"/>
    <xf numFmtId="0" fontId="10" fillId="0" borderId="6" xfId="0" applyFont="1" applyBorder="1"/>
    <xf numFmtId="0" fontId="3" fillId="5" borderId="6" xfId="0" applyFont="1" applyFill="1" applyBorder="1" applyAlignment="1">
      <alignment horizontal="center" wrapText="1"/>
    </xf>
    <xf numFmtId="0" fontId="0" fillId="5" borderId="6" xfId="0" applyFill="1" applyBorder="1"/>
    <xf numFmtId="0" fontId="3" fillId="5" borderId="6" xfId="0" applyFont="1" applyFill="1" applyBorder="1" applyAlignment="1">
      <alignment horizontal="center"/>
    </xf>
    <xf numFmtId="167" fontId="8" fillId="5" borderId="6" xfId="0" applyNumberFormat="1" applyFont="1" applyFill="1" applyBorder="1" applyProtection="1">
      <protection hidden="1"/>
    </xf>
    <xf numFmtId="0" fontId="7" fillId="5" borderId="6" xfId="0" applyFont="1" applyFill="1" applyBorder="1"/>
    <xf numFmtId="165" fontId="0" fillId="5" borderId="6" xfId="0" applyNumberFormat="1" applyFill="1" applyBorder="1"/>
    <xf numFmtId="0" fontId="0" fillId="5" borderId="6" xfId="0" applyFill="1" applyBorder="1" applyAlignment="1">
      <alignment horizontal="center" wrapText="1"/>
    </xf>
    <xf numFmtId="0" fontId="4" fillId="5" borderId="7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vertical="center" wrapText="1"/>
    </xf>
    <xf numFmtId="49" fontId="0" fillId="5" borderId="6" xfId="0" applyNumberFormat="1" applyFill="1" applyBorder="1"/>
    <xf numFmtId="49" fontId="0" fillId="5" borderId="6" xfId="0" applyNumberFormat="1" applyFill="1" applyBorder="1" applyAlignment="1">
      <alignment horizontal="right"/>
    </xf>
    <xf numFmtId="0" fontId="4" fillId="5" borderId="2" xfId="0" applyFont="1" applyFill="1" applyBorder="1" applyAlignment="1">
      <alignment vertical="center" wrapText="1"/>
    </xf>
    <xf numFmtId="3" fontId="0" fillId="5" borderId="6" xfId="0" applyNumberFormat="1" applyFill="1" applyBorder="1" applyAlignment="1">
      <alignment horizontal="right"/>
    </xf>
    <xf numFmtId="0" fontId="0" fillId="5" borderId="6" xfId="0" applyFill="1" applyBorder="1" applyAlignment="1">
      <alignment horizontal="right"/>
    </xf>
    <xf numFmtId="2" fontId="13" fillId="3" borderId="6" xfId="2" applyNumberFormat="1" applyFont="1" applyFill="1" applyBorder="1" applyProtection="1">
      <protection hidden="1"/>
    </xf>
    <xf numFmtId="0" fontId="3" fillId="6" borderId="6" xfId="0" applyFont="1" applyFill="1" applyBorder="1"/>
    <xf numFmtId="0" fontId="0" fillId="6" borderId="6" xfId="0" applyFill="1" applyBorder="1"/>
    <xf numFmtId="166" fontId="0" fillId="7" borderId="6" xfId="0" applyNumberFormat="1" applyFill="1" applyBorder="1"/>
    <xf numFmtId="167" fontId="8" fillId="3" borderId="6" xfId="0" applyNumberFormat="1" applyFont="1" applyFill="1" applyBorder="1" applyProtection="1">
      <protection hidden="1"/>
    </xf>
    <xf numFmtId="0" fontId="7" fillId="0" borderId="6" xfId="0" applyFont="1" applyBorder="1" applyAlignment="1">
      <alignment wrapText="1"/>
    </xf>
    <xf numFmtId="0" fontId="0" fillId="3" borderId="8" xfId="0" applyFill="1" applyBorder="1" applyAlignment="1">
      <alignment horizontal="center" vertical="center" wrapText="1"/>
    </xf>
    <xf numFmtId="2" fontId="0" fillId="5" borderId="6" xfId="0" applyNumberFormat="1" applyFill="1" applyBorder="1" applyAlignment="1">
      <alignment horizontal="right" wrapText="1"/>
    </xf>
    <xf numFmtId="0" fontId="0" fillId="5" borderId="7" xfId="0" applyFill="1" applyBorder="1" applyAlignment="1">
      <alignment horizontal="center" wrapText="1"/>
    </xf>
    <xf numFmtId="0" fontId="0" fillId="5" borderId="8" xfId="0" applyFill="1" applyBorder="1" applyAlignment="1">
      <alignment horizontal="center" wrapText="1"/>
    </xf>
    <xf numFmtId="2" fontId="0" fillId="3" borderId="6" xfId="0" applyNumberFormat="1" applyFill="1" applyBorder="1" applyAlignment="1">
      <alignment horizontal="right" wrapText="1"/>
    </xf>
    <xf numFmtId="0" fontId="15" fillId="3" borderId="6" xfId="0" applyFont="1" applyFill="1" applyBorder="1" applyAlignment="1">
      <alignment horizontal="center" wrapText="1"/>
    </xf>
    <xf numFmtId="0" fontId="16" fillId="0" borderId="6" xfId="0" applyFont="1" applyBorder="1"/>
    <xf numFmtId="0" fontId="5" fillId="5" borderId="8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wrapText="1"/>
    </xf>
    <xf numFmtId="0" fontId="0" fillId="3" borderId="8" xfId="0" applyFill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6" xfId="0" applyBorder="1"/>
    <xf numFmtId="0" fontId="5" fillId="5" borderId="2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3" borderId="7" xfId="0" applyFill="1" applyBorder="1" applyAlignment="1">
      <alignment horizontal="center" vertical="center" wrapText="1"/>
    </xf>
    <xf numFmtId="4" fontId="0" fillId="0" borderId="6" xfId="0" applyNumberFormat="1" applyBorder="1"/>
    <xf numFmtId="0" fontId="10" fillId="3" borderId="6" xfId="0" applyFont="1" applyFill="1" applyBorder="1"/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14" fillId="0" borderId="0" xfId="0" applyFont="1"/>
    <xf numFmtId="0" fontId="5" fillId="0" borderId="6" xfId="0" applyFont="1" applyBorder="1"/>
    <xf numFmtId="0" fontId="18" fillId="0" borderId="6" xfId="0" applyFont="1" applyBorder="1" applyAlignment="1">
      <alignment horizontal="center" vertical="center"/>
    </xf>
    <xf numFmtId="0" fontId="5" fillId="5" borderId="6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18" fillId="0" borderId="0" xfId="0" applyFont="1"/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0" fontId="5" fillId="5" borderId="2" xfId="0" applyFont="1" applyFill="1" applyBorder="1" applyAlignment="1">
      <alignment vertical="center" wrapText="1"/>
    </xf>
    <xf numFmtId="0" fontId="5" fillId="5" borderId="7" xfId="0" applyFont="1" applyFill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5" fillId="5" borderId="7" xfId="0" applyFont="1" applyFill="1" applyBorder="1" applyAlignment="1">
      <alignment horizontal="center" wrapText="1"/>
    </xf>
    <xf numFmtId="0" fontId="5" fillId="0" borderId="0" xfId="0" applyFont="1"/>
    <xf numFmtId="0" fontId="5" fillId="0" borderId="6" xfId="0" applyFont="1" applyBorder="1" applyAlignment="1">
      <alignment vertical="center"/>
    </xf>
    <xf numFmtId="0" fontId="5" fillId="3" borderId="8" xfId="0" applyFont="1" applyFill="1" applyBorder="1" applyAlignment="1">
      <alignment horizontal="center" wrapText="1"/>
    </xf>
    <xf numFmtId="0" fontId="5" fillId="5" borderId="8" xfId="0" applyFont="1" applyFill="1" applyBorder="1" applyAlignment="1">
      <alignment horizontal="center" wrapText="1"/>
    </xf>
    <xf numFmtId="0" fontId="5" fillId="5" borderId="8" xfId="0" applyFont="1" applyFill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164" fontId="18" fillId="2" borderId="6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18" fillId="6" borderId="6" xfId="0" applyFont="1" applyFill="1" applyBorder="1" applyAlignment="1">
      <alignment horizontal="center" vertical="center"/>
    </xf>
    <xf numFmtId="0" fontId="18" fillId="4" borderId="6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8" fillId="6" borderId="6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vertical="center"/>
    </xf>
    <xf numFmtId="0" fontId="18" fillId="8" borderId="6" xfId="0" applyFont="1" applyFill="1" applyBorder="1" applyAlignment="1">
      <alignment horizontal="center" vertical="center"/>
    </xf>
    <xf numFmtId="2" fontId="13" fillId="3" borderId="6" xfId="2" applyNumberFormat="1" applyFont="1" applyFill="1" applyBorder="1" applyAlignment="1" applyProtection="1">
      <alignment horizontal="center" vertical="center"/>
      <protection hidden="1"/>
    </xf>
    <xf numFmtId="164" fontId="6" fillId="3" borderId="6" xfId="0" applyNumberFormat="1" applyFont="1" applyFill="1" applyBorder="1" applyAlignment="1" applyProtection="1">
      <alignment horizontal="center" vertical="center"/>
      <protection hidden="1"/>
    </xf>
    <xf numFmtId="2" fontId="6" fillId="3" borderId="6" xfId="0" applyNumberFormat="1" applyFont="1" applyFill="1" applyBorder="1" applyAlignment="1" applyProtection="1">
      <alignment horizontal="center" vertical="center"/>
      <protection hidden="1"/>
    </xf>
    <xf numFmtId="167" fontId="6" fillId="5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49" fontId="18" fillId="4" borderId="6" xfId="0" applyNumberFormat="1" applyFont="1" applyFill="1" applyBorder="1" applyAlignment="1">
      <alignment horizontal="center" vertical="center"/>
    </xf>
    <xf numFmtId="49" fontId="18" fillId="5" borderId="6" xfId="0" applyNumberFormat="1" applyFont="1" applyFill="1" applyBorder="1" applyAlignment="1">
      <alignment horizontal="center" vertical="center"/>
    </xf>
    <xf numFmtId="164" fontId="18" fillId="4" borderId="6" xfId="0" applyNumberFormat="1" applyFont="1" applyFill="1" applyBorder="1" applyAlignment="1">
      <alignment horizontal="center" vertical="center"/>
    </xf>
    <xf numFmtId="164" fontId="18" fillId="8" borderId="6" xfId="0" applyNumberFormat="1" applyFont="1" applyFill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166" fontId="4" fillId="7" borderId="6" xfId="0" applyNumberFormat="1" applyFont="1" applyFill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166" fontId="4" fillId="0" borderId="6" xfId="0" applyNumberFormat="1" applyFont="1" applyBorder="1" applyAlignment="1">
      <alignment horizontal="center" vertical="center"/>
    </xf>
    <xf numFmtId="165" fontId="4" fillId="5" borderId="6" xfId="0" applyNumberFormat="1" applyFont="1" applyFill="1" applyBorder="1" applyAlignment="1">
      <alignment horizontal="center" vertical="center"/>
    </xf>
    <xf numFmtId="165" fontId="4" fillId="3" borderId="6" xfId="0" applyNumberFormat="1" applyFont="1" applyFill="1" applyBorder="1" applyAlignment="1">
      <alignment horizontal="center" vertical="center"/>
    </xf>
    <xf numFmtId="168" fontId="13" fillId="0" borderId="6" xfId="0" applyNumberFormat="1" applyFont="1" applyBorder="1" applyAlignment="1">
      <alignment horizontal="center" vertical="center" wrapText="1"/>
    </xf>
    <xf numFmtId="2" fontId="4" fillId="5" borderId="6" xfId="0" applyNumberFormat="1" applyFont="1" applyFill="1" applyBorder="1" applyAlignment="1">
      <alignment horizontal="center" vertical="center" wrapText="1"/>
    </xf>
    <xf numFmtId="2" fontId="4" fillId="3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49" fontId="4" fillId="5" borderId="6" xfId="0" applyNumberFormat="1" applyFont="1" applyFill="1" applyBorder="1" applyAlignment="1">
      <alignment horizontal="center" vertical="center"/>
    </xf>
    <xf numFmtId="3" fontId="4" fillId="5" borderId="6" xfId="0" applyNumberFormat="1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0" fontId="4" fillId="8" borderId="6" xfId="0" applyFont="1" applyFill="1" applyBorder="1" applyAlignment="1">
      <alignment horizontal="center" vertical="center"/>
    </xf>
    <xf numFmtId="2" fontId="4" fillId="3" borderId="6" xfId="0" applyNumberFormat="1" applyFont="1" applyFill="1" applyBorder="1" applyAlignment="1">
      <alignment horizontal="center" vertical="center"/>
    </xf>
    <xf numFmtId="168" fontId="4" fillId="3" borderId="6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13" fillId="3" borderId="6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wrapText="1"/>
    </xf>
    <xf numFmtId="0" fontId="0" fillId="3" borderId="7" xfId="0" applyFill="1" applyBorder="1" applyAlignment="1">
      <alignment horizontal="center" wrapText="1"/>
    </xf>
    <xf numFmtId="0" fontId="0" fillId="3" borderId="8" xfId="0" applyFill="1" applyBorder="1" applyAlignment="1">
      <alignment horizont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/>
    <xf numFmtId="0" fontId="0" fillId="0" borderId="5" xfId="0" applyBorder="1"/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6" fillId="0" borderId="2" xfId="0" applyFont="1" applyFill="1" applyBorder="1" applyAlignment="1" applyProtection="1">
      <alignment horizontal="center" vertical="center" wrapText="1"/>
      <protection hidden="1"/>
    </xf>
    <xf numFmtId="0" fontId="6" fillId="0" borderId="7" xfId="0" applyFont="1" applyFill="1" applyBorder="1" applyAlignment="1" applyProtection="1">
      <alignment horizontal="center" vertical="center" wrapText="1"/>
      <protection hidden="1"/>
    </xf>
    <xf numFmtId="0" fontId="6" fillId="0" borderId="8" xfId="0" applyFont="1" applyFill="1" applyBorder="1" applyAlignment="1" applyProtection="1">
      <alignment horizontal="center" vertical="center" wrapText="1"/>
      <protection hidden="1"/>
    </xf>
    <xf numFmtId="0" fontId="6" fillId="3" borderId="2" xfId="0" applyFont="1" applyFill="1" applyBorder="1" applyAlignment="1" applyProtection="1">
      <alignment horizontal="center" vertical="center" wrapText="1"/>
      <protection hidden="1"/>
    </xf>
    <xf numFmtId="0" fontId="6" fillId="3" borderId="7" xfId="0" applyFont="1" applyFill="1" applyBorder="1" applyAlignment="1" applyProtection="1">
      <alignment horizontal="center" vertical="center" wrapText="1"/>
      <protection hidden="1"/>
    </xf>
    <xf numFmtId="0" fontId="6" fillId="3" borderId="8" xfId="0" applyFont="1" applyFill="1" applyBorder="1" applyAlignment="1" applyProtection="1">
      <alignment horizontal="center" vertical="center" wrapText="1"/>
      <protection hidden="1"/>
    </xf>
    <xf numFmtId="0" fontId="5" fillId="5" borderId="8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 applyProtection="1">
      <alignment horizontal="center" vertical="center" wrapText="1"/>
      <protection hidden="1"/>
    </xf>
    <xf numFmtId="0" fontId="19" fillId="0" borderId="7" xfId="0" applyFont="1" applyFill="1" applyBorder="1" applyAlignment="1" applyProtection="1">
      <alignment horizontal="center" vertical="center" wrapText="1"/>
      <protection hidden="1"/>
    </xf>
    <xf numFmtId="0" fontId="19" fillId="0" borderId="8" xfId="0" applyFont="1" applyFill="1" applyBorder="1" applyAlignment="1" applyProtection="1">
      <alignment horizontal="center" vertical="center" wrapText="1"/>
      <protection hidden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17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19" fillId="3" borderId="2" xfId="0" applyFont="1" applyFill="1" applyBorder="1" applyAlignment="1" applyProtection="1">
      <alignment horizontal="center" vertical="center" wrapText="1"/>
      <protection hidden="1"/>
    </xf>
    <xf numFmtId="0" fontId="19" fillId="3" borderId="7" xfId="0" applyFont="1" applyFill="1" applyBorder="1" applyAlignment="1" applyProtection="1">
      <alignment horizontal="center" vertical="center" wrapText="1"/>
      <protection hidden="1"/>
    </xf>
    <xf numFmtId="0" fontId="19" fillId="3" borderId="8" xfId="0" applyFont="1" applyFill="1" applyBorder="1" applyAlignment="1" applyProtection="1">
      <alignment horizontal="center" vertical="center" wrapText="1"/>
      <protection hidden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3" xfId="0" applyFont="1" applyBorder="1"/>
    <xf numFmtId="0" fontId="5" fillId="0" borderId="5" xfId="0" applyFont="1" applyBorder="1"/>
    <xf numFmtId="0" fontId="5" fillId="3" borderId="2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5" fillId="3" borderId="8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</cellXfs>
  <cellStyles count="3">
    <cellStyle name="Normal_own-reg-rev" xfId="1"/>
    <cellStyle name="Обычный" xfId="0" builtinId="0"/>
    <cellStyle name="Обычный_Лист2" xfId="2"/>
  </cellStyles>
  <dxfs count="0"/>
  <tableStyles count="0" defaultTableStyle="TableStyleMedium9" defaultPivotStyle="PivotStyleLight16"/>
  <colors>
    <mruColors>
      <color rgb="FFE6B8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42" Type="http://schemas.openxmlformats.org/officeDocument/2006/relationships/revisionLog" Target="revisionLog2.xml"/><Relationship Id="rId41" Type="http://schemas.openxmlformats.org/officeDocument/2006/relationships/revisionLog" Target="revisionLog1.xml"/><Relationship Id="rId44" Type="http://schemas.openxmlformats.org/officeDocument/2006/relationships/revisionLog" Target="revisionLog4.xml"/><Relationship Id="rId43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961A4F4E-3027-49BD-8E98-4326DC1724C4}" diskRevisions="1" revisionId="700" version="5">
  <header guid="{FE35A063-84A5-418D-92D3-85F42510B549}" dateTime="2022-04-06T15:32:07" maxSheetId="3" userName="Евгения" r:id="rId41" minRId="646" maxRId="690">
    <sheetIdMap count="2">
      <sheetId val="1"/>
      <sheetId val="2"/>
    </sheetIdMap>
  </header>
  <header guid="{A5EE5488-0571-42A5-A765-3B642A2F8A6B}" dateTime="2022-04-06T15:59:36" maxSheetId="3" userName="Евгения" r:id="rId42" minRId="691">
    <sheetIdMap count="2">
      <sheetId val="1"/>
      <sheetId val="2"/>
    </sheetIdMap>
  </header>
  <header guid="{FAA7336B-A1BE-4957-82C3-D638C4E19DF0}" dateTime="2022-04-28T10:59:26" maxSheetId="3" userName="Евгения" r:id="rId43" minRId="692" maxRId="698">
    <sheetIdMap count="2">
      <sheetId val="1"/>
      <sheetId val="2"/>
    </sheetIdMap>
  </header>
  <header guid="{961A4F4E-3027-49BD-8E98-4326DC1724C4}" dateTime="2022-04-28T11:55:14" maxSheetId="3" userName="Евгения" r:id="rId44" minRId="699" maxRId="700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6" sId="2" numFmtId="4">
    <oc r="D14">
      <v>361.1</v>
    </oc>
    <nc r="D14">
      <v>363.7</v>
    </nc>
  </rcc>
  <rcc rId="647" sId="2" numFmtId="4">
    <oc r="D13">
      <v>575.1</v>
    </oc>
    <nc r="D13">
      <v>835</v>
    </nc>
  </rcc>
  <rcc rId="648" sId="2" numFmtId="4">
    <oc r="E13">
      <v>578.70000000000005</v>
    </oc>
    <nc r="E13">
      <v>770.6</v>
    </nc>
  </rcc>
  <rcc rId="649" sId="2" numFmtId="4">
    <oc r="E14">
      <v>361.1</v>
    </oc>
    <nc r="E14">
      <v>666.4</v>
    </nc>
  </rcc>
  <rcc rId="650" sId="2">
    <oc r="F14">
      <f>E14/D14</f>
    </oc>
    <nc r="F14">
      <f>E14/D14</f>
    </nc>
  </rcc>
  <rcc rId="651" sId="2" numFmtId="4">
    <oc r="H13">
      <v>-129.4</v>
    </oc>
    <nc r="H13">
      <v>0.2</v>
    </nc>
  </rcc>
  <rcc rId="652" sId="2" numFmtId="4">
    <oc r="H14">
      <v>-15.5</v>
    </oc>
    <nc r="H14">
      <v>0</v>
    </nc>
  </rcc>
  <rcc rId="653" sId="2" numFmtId="4">
    <oc r="I13">
      <v>4748.5</v>
    </oc>
    <nc r="I13">
      <v>6683.9</v>
    </nc>
  </rcc>
  <rcc rId="654" sId="2" numFmtId="4">
    <oc r="I14">
      <v>3025.7</v>
    </oc>
    <nc r="I14">
      <v>4516.8999999999996</v>
    </nc>
  </rcc>
  <rcc rId="655" sId="2" numFmtId="4">
    <oc r="L14">
      <v>1984.1</v>
    </oc>
    <nc r="L14">
      <v>2214.4</v>
    </nc>
  </rcc>
  <rcc rId="656" sId="2" numFmtId="4">
    <oc r="L13">
      <v>2241.1</v>
    </oc>
    <nc r="L13">
      <v>2624</v>
    </nc>
  </rcc>
  <rcc rId="657" sId="2" numFmtId="4">
    <oc r="M13">
      <v>1740.7</v>
    </oc>
    <nc r="M13">
      <v>1738.9</v>
    </nc>
  </rcc>
  <rcc rId="658" sId="2" numFmtId="4">
    <oc r="M14">
      <v>1614.7</v>
    </oc>
    <nc r="M14">
      <v>1266.4000000000001</v>
    </nc>
  </rcc>
  <rcc rId="659" sId="2">
    <oc r="T16">
      <v>158.6</v>
    </oc>
    <nc r="T16">
      <v>171.5</v>
    </nc>
  </rcc>
  <rcc rId="660" sId="2" numFmtId="4">
    <oc r="T15">
      <v>171.6</v>
    </oc>
    <nc r="T15">
      <v>176.5</v>
    </nc>
  </rcc>
  <rcc rId="661" sId="2" numFmtId="4">
    <oc r="Q13">
      <v>4447.5</v>
    </oc>
    <nc r="Q13">
      <v>6662.4</v>
    </nc>
  </rcc>
  <rcc rId="662" sId="2" numFmtId="4">
    <oc r="Q14">
      <v>2851.6</v>
    </oc>
    <nc r="Q14">
      <v>4010.1</v>
    </nc>
  </rcc>
  <rcc rId="663" sId="2" numFmtId="4">
    <oc r="T13">
      <v>4619.1000000000004</v>
    </oc>
    <nc r="T13">
      <v>6662.4</v>
    </nc>
  </rcc>
  <rcc rId="664" sId="2" numFmtId="4">
    <oc r="T14">
      <v>3010.2</v>
    </oc>
    <nc r="T14">
      <v>4010.1</v>
    </nc>
  </rcc>
  <rcc rId="665" sId="2" numFmtId="4">
    <oc r="U14">
      <v>2135.1</v>
    </oc>
    <nc r="U14">
      <v>2214</v>
    </nc>
  </rcc>
  <rcc rId="666" sId="2" numFmtId="4">
    <oc r="V13">
      <v>4748.5</v>
    </oc>
    <nc r="V13">
      <v>6507.4</v>
    </nc>
  </rcc>
  <rcc rId="667" sId="2" numFmtId="4">
    <oc r="V14">
      <v>3025.7</v>
    </oc>
    <nc r="V14">
      <v>5245.4</v>
    </nc>
  </rcc>
  <rcc rId="668" sId="2" numFmtId="4">
    <oc r="W14">
      <v>2135.1</v>
    </oc>
    <nc r="W14">
      <v>2214</v>
    </nc>
  </rcc>
  <rcc rId="669" sId="2" numFmtId="4">
    <oc r="W13">
      <v>2404.5</v>
    </oc>
    <nc r="W13">
      <v>2624</v>
    </nc>
  </rcc>
  <rcc rId="670" sId="2" numFmtId="4">
    <oc r="U13">
      <v>2404.5</v>
    </oc>
    <nc r="U13">
      <v>2624</v>
    </nc>
  </rcc>
  <rcc rId="671" sId="2" numFmtId="4">
    <oc r="AB14">
      <v>811.1</v>
    </oc>
    <nc r="AB14">
      <v>3812.4</v>
    </nc>
  </rcc>
  <rcc rId="672" sId="2" numFmtId="4">
    <oc r="AB13">
      <v>1579.3</v>
    </oc>
    <nc r="AB13">
      <v>5888.6</v>
    </nc>
  </rcc>
  <rcc rId="673" sId="2" numFmtId="4">
    <oc r="AC13">
      <v>857.7</v>
    </oc>
    <nc r="AC13">
      <v>795.3</v>
    </nc>
  </rcc>
  <rcc rId="674" sId="2" numFmtId="4">
    <oc r="AC14">
      <v>363</v>
    </oc>
    <nc r="AC14">
      <v>704.5</v>
    </nc>
  </rcc>
  <rcc rId="675" sId="2" numFmtId="4">
    <oc r="AI13">
      <v>712.6</v>
    </oc>
    <nc r="AI13">
      <v>757.7</v>
    </nc>
  </rcc>
  <rcc rId="676" sId="2" numFmtId="4">
    <oc r="AI14">
      <v>384.7</v>
    </oc>
    <nc r="AI14">
      <v>363</v>
    </nc>
  </rcc>
  <rcc rId="677" sId="2" numFmtId="4">
    <oc r="AH14">
      <v>363</v>
    </oc>
    <nc r="AH14">
      <v>704.5</v>
    </nc>
  </rcc>
  <rcc rId="678" sId="2" numFmtId="4">
    <oc r="AH13">
      <v>857.7</v>
    </oc>
    <nc r="AH13">
      <v>795.3</v>
    </nc>
  </rcc>
  <rcc rId="679" sId="2">
    <oc r="AL5" t="inlineStr">
      <is>
        <t>Кассовые расходы за 1 квартал 2019г.</t>
      </is>
    </oc>
    <nc r="AL5" t="inlineStr">
      <is>
        <t>Кассовые расходы за 1 квартал 2021г.</t>
      </is>
    </nc>
  </rcc>
  <rcc rId="680" sId="2">
    <oc r="AM5" t="inlineStr">
      <is>
        <t>Кассовые расходы за 2 квартал 2019г.</t>
      </is>
    </oc>
    <nc r="AM5" t="inlineStr">
      <is>
        <t>Кассовые расходы за 2 квартал 2021г.</t>
      </is>
    </nc>
  </rcc>
  <rcc rId="681" sId="2">
    <oc r="AN5" t="inlineStr">
      <is>
        <t>Кассовые расходы за 3 квартал 2019г.</t>
      </is>
    </oc>
    <nc r="AN5" t="inlineStr">
      <is>
        <t>Кассовые расходы за 3 квартал 2021г.</t>
      </is>
    </nc>
  </rcc>
  <rcc rId="682" sId="2">
    <oc r="AO5" t="inlineStr">
      <is>
        <t>Кассовые расходы за 4 квартал 2019г.</t>
      </is>
    </oc>
    <nc r="AO5" t="inlineStr">
      <is>
        <t>Кассовые расходы за 4 квартал 2021г.</t>
      </is>
    </nc>
  </rcc>
  <rcc rId="683" sId="2" numFmtId="4">
    <oc r="AL13">
      <v>691.8</v>
    </oc>
    <nc r="AL13">
      <v>763.4</v>
    </nc>
  </rcc>
  <rcc rId="684" sId="2" numFmtId="4">
    <oc r="AL14">
      <v>410.9</v>
    </oc>
    <nc r="AL14">
      <v>705.9</v>
    </nc>
  </rcc>
  <rcc rId="685" sId="2" numFmtId="4">
    <oc r="AM13">
      <v>1590.3</v>
    </oc>
    <nc r="AM13">
      <v>1037.7</v>
    </nc>
  </rcc>
  <rcc rId="686" sId="2" numFmtId="4">
    <oc r="AM14">
      <v>805.8</v>
    </oc>
    <nc r="AM14">
      <v>785.8</v>
    </nc>
  </rcc>
  <rcc rId="687" sId="2" numFmtId="4">
    <oc r="AN14">
      <v>830.5</v>
    </oc>
    <nc r="AN14">
      <v>1056</v>
    </nc>
  </rcc>
  <rcc rId="688" sId="2" numFmtId="4">
    <oc r="AN13">
      <v>1092.9000000000001</v>
    </oc>
    <nc r="AN13">
      <v>3885.7</v>
    </nc>
  </rcc>
  <rcc rId="689" sId="2" numFmtId="4">
    <oc r="AO13">
      <v>1244</v>
    </oc>
    <nc r="AO13">
      <v>1152.0999999999999</v>
    </nc>
  </rcc>
  <rcc rId="690" sId="2" numFmtId="4">
    <oc r="AO14">
      <v>963.1</v>
    </oc>
    <nc r="AO14">
      <v>1633.9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1" sId="2">
    <oc r="AY5" t="inlineStr">
      <is>
        <t>Проведение внешней проверки годового отчета об исполнении местного бюджета уполномоченныморганом</t>
      </is>
    </oc>
    <nc r="AY5" t="inlineStr">
      <is>
        <t>Проведение внешней проверки годового отчета об исполнении местного бюджета уполномоченным органом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2" sId="2" numFmtId="4">
    <oc r="AV13">
      <v>0</v>
    </oc>
    <nc r="AV13">
      <v>1</v>
    </nc>
  </rcc>
  <rcc rId="693" sId="2">
    <oc r="AD12" t="inlineStr">
      <is>
        <t>29=27/29</t>
      </is>
    </oc>
    <nc r="AD12" t="inlineStr">
      <is>
        <t>29=27/28</t>
      </is>
    </nc>
  </rcc>
  <rcc rId="694" sId="2">
    <oc r="AJ12" t="inlineStr">
      <is>
        <t>35=33/35</t>
      </is>
    </oc>
    <nc r="AJ12" t="inlineStr">
      <is>
        <t>35=33/34</t>
      </is>
    </nc>
  </rcc>
  <rcc rId="695" sId="2">
    <oc r="AQ13">
      <f>SUM(3.18-AP13)/(3.18-0.59)</f>
    </oc>
    <nc r="AQ13">
      <f>SUM(3.18-AP13)/(3.18-0.59)</f>
    </nc>
  </rcc>
  <rcc rId="696" sId="2">
    <oc r="BB14">
      <f>BA14/100*30+BA14</f>
    </oc>
    <nc r="BB14">
      <f>BA14/100*30+BA14</f>
    </nc>
  </rcc>
  <rcc rId="697" sId="2">
    <oc r="BD14">
      <v>2</v>
    </oc>
    <nc r="BD14">
      <v>1</v>
    </nc>
  </rcc>
  <rcc rId="698" sId="2">
    <oc r="BD13">
      <v>1</v>
    </oc>
    <nc r="BD13">
      <v>3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9" sId="2">
    <oc r="C1" t="inlineStr">
      <is>
        <t>Оценка качества управления муниципальными финансами в сельских поселениях  муниципального района "Тунгиро-Олёкминский район" за 2020 год</t>
      </is>
    </oc>
    <nc r="C1" t="inlineStr">
      <is>
        <t>Оценка качества управления муниципальными финансами в сельских поселениях  муниципального района "Тунгиро-Олёкминский район" за 2021 год</t>
      </is>
    </nc>
  </rcc>
  <rcc rId="700" sId="2">
    <nc r="BD1" t="inlineStr">
      <is>
        <t>Приложение №1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30"/>
  <sheetViews>
    <sheetView topLeftCell="B7" workbookViewId="0">
      <selection activeCell="B33" sqref="B33"/>
    </sheetView>
  </sheetViews>
  <sheetFormatPr defaultRowHeight="15" x14ac:dyDescent="0.25"/>
  <cols>
    <col min="1" max="1" width="9.140625" hidden="1" customWidth="1"/>
    <col min="2" max="2" width="36" style="26" customWidth="1"/>
    <col min="3" max="3" width="13.28515625" customWidth="1"/>
    <col min="4" max="4" width="11.28515625" customWidth="1"/>
    <col min="5" max="10" width="13.28515625" customWidth="1"/>
    <col min="11" max="11" width="17.85546875" customWidth="1"/>
    <col min="12" max="21" width="13.28515625" customWidth="1"/>
    <col min="22" max="22" width="14" customWidth="1"/>
    <col min="23" max="23" width="13.140625" customWidth="1"/>
    <col min="24" max="24" width="11.140625" customWidth="1"/>
    <col min="25" max="25" width="16.5703125" customWidth="1"/>
    <col min="26" max="26" width="10.28515625" customWidth="1"/>
    <col min="27" max="27" width="19.7109375" customWidth="1"/>
    <col min="28" max="28" width="13.28515625" customWidth="1"/>
    <col min="29" max="29" width="17.28515625" customWidth="1"/>
    <col min="33" max="33" width="12" customWidth="1"/>
    <col min="34" max="34" width="18.140625" customWidth="1"/>
    <col min="35" max="35" width="13.5703125" customWidth="1"/>
    <col min="36" max="36" width="11.5703125" bestFit="1" customWidth="1"/>
    <col min="37" max="40" width="11.5703125" customWidth="1"/>
    <col min="41" max="41" width="14.42578125" customWidth="1"/>
    <col min="42" max="42" width="11.5703125" customWidth="1"/>
    <col min="43" max="43" width="16.7109375" customWidth="1"/>
    <col min="44" max="44" width="14.5703125" customWidth="1"/>
    <col min="45" max="45" width="9.5703125" customWidth="1"/>
    <col min="46" max="46" width="13.140625" customWidth="1"/>
    <col min="47" max="47" width="9.42578125" customWidth="1"/>
    <col min="48" max="48" width="13.7109375" customWidth="1"/>
    <col min="49" max="49" width="12" customWidth="1"/>
    <col min="50" max="50" width="9.42578125" customWidth="1"/>
    <col min="51" max="51" width="9.28515625" customWidth="1"/>
    <col min="52" max="52" width="11.85546875" style="1" customWidth="1"/>
    <col min="53" max="53" width="10.5703125" bestFit="1" customWidth="1"/>
    <col min="54" max="54" width="9.5703125" bestFit="1" customWidth="1"/>
    <col min="55" max="55" width="7.28515625" customWidth="1"/>
    <col min="56" max="56" width="40.7109375" customWidth="1"/>
  </cols>
  <sheetData>
    <row r="1" spans="1:56" x14ac:dyDescent="0.25">
      <c r="B1" s="202" t="s">
        <v>99</v>
      </c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</row>
    <row r="2" spans="1:56" s="2" customFormat="1" ht="9" customHeight="1" x14ac:dyDescent="0.25"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Z2" s="3"/>
    </row>
    <row r="3" spans="1:56" ht="15" customHeight="1" x14ac:dyDescent="0.25">
      <c r="A3" s="204" t="s">
        <v>0</v>
      </c>
      <c r="B3" s="185" t="s">
        <v>1</v>
      </c>
      <c r="C3" s="191" t="s">
        <v>2</v>
      </c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3"/>
      <c r="O3" s="191" t="s">
        <v>3</v>
      </c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  <c r="AD3" s="192"/>
      <c r="AE3" s="192"/>
      <c r="AF3" s="192"/>
      <c r="AG3" s="192"/>
      <c r="AH3" s="192"/>
      <c r="AI3" s="192"/>
      <c r="AJ3" s="193"/>
      <c r="AK3" s="59"/>
      <c r="AL3" s="59"/>
      <c r="AM3" s="59"/>
      <c r="AN3" s="59"/>
      <c r="AO3" s="59"/>
      <c r="AP3" s="59"/>
      <c r="AQ3" s="191" t="s">
        <v>4</v>
      </c>
      <c r="AR3" s="192"/>
      <c r="AS3" s="192"/>
      <c r="AT3" s="192"/>
      <c r="AU3" s="192"/>
      <c r="AV3" s="192"/>
      <c r="AW3" s="192"/>
      <c r="AX3" s="192"/>
      <c r="AY3" s="192"/>
      <c r="AZ3" s="192"/>
      <c r="BA3" s="193"/>
      <c r="BB3" s="68"/>
      <c r="BC3" s="68"/>
      <c r="BD3" s="185" t="s">
        <v>1</v>
      </c>
    </row>
    <row r="4" spans="1:56" ht="18" customHeight="1" x14ac:dyDescent="0.25">
      <c r="A4" s="205"/>
      <c r="B4" s="186"/>
      <c r="C4" s="188" t="s">
        <v>5</v>
      </c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90"/>
      <c r="O4" s="188"/>
      <c r="P4" s="189"/>
      <c r="Q4" s="189"/>
      <c r="R4" s="190"/>
      <c r="S4" s="67"/>
      <c r="T4" s="67"/>
      <c r="U4" s="67"/>
      <c r="V4" s="191" t="s">
        <v>6</v>
      </c>
      <c r="W4" s="192"/>
      <c r="X4" s="193"/>
      <c r="Y4" s="194" t="s">
        <v>7</v>
      </c>
      <c r="Z4" s="195"/>
      <c r="AA4" s="191"/>
      <c r="AB4" s="192"/>
      <c r="AC4" s="192"/>
      <c r="AD4" s="192"/>
      <c r="AE4" s="192"/>
      <c r="AF4" s="192"/>
      <c r="AG4" s="192"/>
      <c r="AH4" s="192"/>
      <c r="AI4" s="192"/>
      <c r="AJ4" s="193"/>
      <c r="AK4" s="59"/>
      <c r="AL4" s="59"/>
      <c r="AM4" s="59"/>
      <c r="AN4" s="59"/>
      <c r="AO4" s="59"/>
      <c r="AP4" s="59"/>
      <c r="AQ4" s="191" t="s">
        <v>8</v>
      </c>
      <c r="AR4" s="193"/>
      <c r="AS4" s="66"/>
      <c r="AT4" s="191" t="s">
        <v>9</v>
      </c>
      <c r="AU4" s="193"/>
      <c r="AV4" s="191" t="s">
        <v>10</v>
      </c>
      <c r="AW4" s="193"/>
      <c r="AX4" s="191" t="s">
        <v>11</v>
      </c>
      <c r="AY4" s="193"/>
      <c r="AZ4" s="196" t="s">
        <v>12</v>
      </c>
      <c r="BA4" s="165" t="s">
        <v>13</v>
      </c>
      <c r="BB4" s="165" t="s">
        <v>14</v>
      </c>
      <c r="BC4" s="165" t="s">
        <v>15</v>
      </c>
      <c r="BD4" s="186"/>
    </row>
    <row r="5" spans="1:56" ht="15.75" customHeight="1" x14ac:dyDescent="0.25">
      <c r="A5" s="205"/>
      <c r="B5" s="186"/>
      <c r="C5" s="199" t="s">
        <v>16</v>
      </c>
      <c r="D5" s="165" t="s">
        <v>17</v>
      </c>
      <c r="E5" s="180" t="s">
        <v>18</v>
      </c>
      <c r="F5" s="183" t="s">
        <v>19</v>
      </c>
      <c r="G5" s="207" t="s">
        <v>57</v>
      </c>
      <c r="H5" s="207" t="s">
        <v>58</v>
      </c>
      <c r="I5" s="210" t="s">
        <v>59</v>
      </c>
      <c r="J5" s="69"/>
      <c r="K5" s="207" t="s">
        <v>60</v>
      </c>
      <c r="L5" s="207" t="s">
        <v>61</v>
      </c>
      <c r="M5" s="210" t="s">
        <v>62</v>
      </c>
      <c r="N5" s="69"/>
      <c r="O5" s="178" t="s">
        <v>63</v>
      </c>
      <c r="P5" s="178" t="s">
        <v>64</v>
      </c>
      <c r="Q5" s="178" t="s">
        <v>65</v>
      </c>
      <c r="R5" s="183" t="s">
        <v>66</v>
      </c>
      <c r="S5" s="165" t="s">
        <v>79</v>
      </c>
      <c r="T5" s="178" t="s">
        <v>68</v>
      </c>
      <c r="U5" s="178" t="s">
        <v>69</v>
      </c>
      <c r="V5" s="165" t="s">
        <v>70</v>
      </c>
      <c r="W5" s="170" t="s">
        <v>21</v>
      </c>
      <c r="X5" s="160" t="s">
        <v>20</v>
      </c>
      <c r="Y5" s="180" t="s">
        <v>22</v>
      </c>
      <c r="Z5" s="160" t="s">
        <v>20</v>
      </c>
      <c r="AA5" s="170" t="s">
        <v>23</v>
      </c>
      <c r="AB5" s="165" t="s">
        <v>24</v>
      </c>
      <c r="AC5" s="170" t="s">
        <v>25</v>
      </c>
      <c r="AD5" s="160" t="s">
        <v>20</v>
      </c>
      <c r="AE5" s="158" t="s">
        <v>71</v>
      </c>
      <c r="AF5" s="160" t="s">
        <v>66</v>
      </c>
      <c r="AG5" s="175" t="s">
        <v>26</v>
      </c>
      <c r="AH5" s="175" t="s">
        <v>27</v>
      </c>
      <c r="AI5" s="175" t="s">
        <v>28</v>
      </c>
      <c r="AJ5" s="160" t="s">
        <v>20</v>
      </c>
      <c r="AK5" s="158" t="s">
        <v>82</v>
      </c>
      <c r="AL5" s="158" t="s">
        <v>83</v>
      </c>
      <c r="AM5" s="158" t="s">
        <v>84</v>
      </c>
      <c r="AN5" s="158" t="s">
        <v>85</v>
      </c>
      <c r="AO5" s="158" t="s">
        <v>72</v>
      </c>
      <c r="AP5" s="160" t="s">
        <v>20</v>
      </c>
      <c r="AQ5" s="162" t="s">
        <v>86</v>
      </c>
      <c r="AR5" s="165" t="s">
        <v>29</v>
      </c>
      <c r="AS5" s="42"/>
      <c r="AT5" s="167" t="s">
        <v>30</v>
      </c>
      <c r="AU5" s="155" t="s">
        <v>20</v>
      </c>
      <c r="AV5" s="167" t="s">
        <v>31</v>
      </c>
      <c r="AW5" s="155" t="s">
        <v>20</v>
      </c>
      <c r="AX5" s="167" t="s">
        <v>32</v>
      </c>
      <c r="AY5" s="155" t="s">
        <v>20</v>
      </c>
      <c r="AZ5" s="197"/>
      <c r="BA5" s="166"/>
      <c r="BB5" s="166"/>
      <c r="BC5" s="166"/>
      <c r="BD5" s="186"/>
    </row>
    <row r="6" spans="1:56" ht="15.75" customHeight="1" x14ac:dyDescent="0.25">
      <c r="A6" s="205"/>
      <c r="B6" s="186"/>
      <c r="C6" s="200"/>
      <c r="D6" s="166"/>
      <c r="E6" s="181"/>
      <c r="F6" s="184"/>
      <c r="G6" s="208"/>
      <c r="H6" s="208"/>
      <c r="I6" s="211"/>
      <c r="J6" s="70"/>
      <c r="K6" s="208"/>
      <c r="L6" s="208"/>
      <c r="M6" s="211"/>
      <c r="N6" s="70"/>
      <c r="O6" s="179"/>
      <c r="P6" s="179"/>
      <c r="Q6" s="179"/>
      <c r="R6" s="184"/>
      <c r="S6" s="166"/>
      <c r="T6" s="179"/>
      <c r="U6" s="179"/>
      <c r="V6" s="166"/>
      <c r="W6" s="171"/>
      <c r="X6" s="161"/>
      <c r="Y6" s="181"/>
      <c r="Z6" s="161"/>
      <c r="AA6" s="171"/>
      <c r="AB6" s="166"/>
      <c r="AC6" s="171"/>
      <c r="AD6" s="161"/>
      <c r="AE6" s="159"/>
      <c r="AF6" s="161"/>
      <c r="AG6" s="176"/>
      <c r="AH6" s="176"/>
      <c r="AI6" s="176"/>
      <c r="AJ6" s="161"/>
      <c r="AK6" s="159"/>
      <c r="AL6" s="159"/>
      <c r="AM6" s="159"/>
      <c r="AN6" s="159"/>
      <c r="AO6" s="159"/>
      <c r="AP6" s="161"/>
      <c r="AQ6" s="163"/>
      <c r="AR6" s="166"/>
      <c r="AS6" s="38"/>
      <c r="AT6" s="168"/>
      <c r="AU6" s="156"/>
      <c r="AV6" s="168"/>
      <c r="AW6" s="156"/>
      <c r="AX6" s="168"/>
      <c r="AY6" s="156"/>
      <c r="AZ6" s="197"/>
      <c r="BA6" s="166"/>
      <c r="BB6" s="166"/>
      <c r="BC6" s="166"/>
      <c r="BD6" s="186"/>
    </row>
    <row r="7" spans="1:56" ht="15" customHeight="1" x14ac:dyDescent="0.25">
      <c r="A7" s="205"/>
      <c r="B7" s="186"/>
      <c r="C7" s="200"/>
      <c r="D7" s="166"/>
      <c r="E7" s="181"/>
      <c r="F7" s="184"/>
      <c r="G7" s="208"/>
      <c r="H7" s="208"/>
      <c r="I7" s="211"/>
      <c r="J7" s="70"/>
      <c r="K7" s="208"/>
      <c r="L7" s="208"/>
      <c r="M7" s="211"/>
      <c r="N7" s="70"/>
      <c r="O7" s="179"/>
      <c r="P7" s="179"/>
      <c r="Q7" s="179"/>
      <c r="R7" s="184"/>
      <c r="S7" s="166"/>
      <c r="T7" s="179"/>
      <c r="U7" s="179"/>
      <c r="V7" s="166"/>
      <c r="W7" s="171"/>
      <c r="X7" s="161"/>
      <c r="Y7" s="181"/>
      <c r="Z7" s="161"/>
      <c r="AA7" s="171"/>
      <c r="AB7" s="166"/>
      <c r="AC7" s="171"/>
      <c r="AD7" s="161"/>
      <c r="AE7" s="159"/>
      <c r="AF7" s="161"/>
      <c r="AG7" s="176"/>
      <c r="AH7" s="176"/>
      <c r="AI7" s="176"/>
      <c r="AJ7" s="161"/>
      <c r="AK7" s="159"/>
      <c r="AL7" s="159"/>
      <c r="AM7" s="159"/>
      <c r="AN7" s="159"/>
      <c r="AO7" s="159"/>
      <c r="AP7" s="161"/>
      <c r="AQ7" s="163"/>
      <c r="AR7" s="166"/>
      <c r="AS7" s="38"/>
      <c r="AT7" s="168"/>
      <c r="AU7" s="156"/>
      <c r="AV7" s="168"/>
      <c r="AW7" s="156"/>
      <c r="AX7" s="168"/>
      <c r="AY7" s="156"/>
      <c r="AZ7" s="197"/>
      <c r="BA7" s="166"/>
      <c r="BB7" s="166"/>
      <c r="BC7" s="166"/>
      <c r="BD7" s="186"/>
    </row>
    <row r="8" spans="1:56" ht="180" customHeight="1" x14ac:dyDescent="0.25">
      <c r="A8" s="205"/>
      <c r="B8" s="186"/>
      <c r="C8" s="200"/>
      <c r="D8" s="166"/>
      <c r="E8" s="181"/>
      <c r="F8" s="184"/>
      <c r="G8" s="208"/>
      <c r="H8" s="208"/>
      <c r="I8" s="211"/>
      <c r="J8" s="70" t="s">
        <v>20</v>
      </c>
      <c r="K8" s="208"/>
      <c r="L8" s="208"/>
      <c r="M8" s="211"/>
      <c r="N8" s="70" t="s">
        <v>20</v>
      </c>
      <c r="O8" s="179"/>
      <c r="P8" s="179"/>
      <c r="Q8" s="179"/>
      <c r="R8" s="184"/>
      <c r="S8" s="166"/>
      <c r="T8" s="179"/>
      <c r="U8" s="179"/>
      <c r="V8" s="166"/>
      <c r="W8" s="171"/>
      <c r="X8" s="161"/>
      <c r="Y8" s="181"/>
      <c r="Z8" s="161"/>
      <c r="AA8" s="171"/>
      <c r="AB8" s="166"/>
      <c r="AC8" s="172"/>
      <c r="AD8" s="161"/>
      <c r="AE8" s="159"/>
      <c r="AF8" s="161"/>
      <c r="AG8" s="177"/>
      <c r="AH8" s="177"/>
      <c r="AI8" s="177"/>
      <c r="AJ8" s="174"/>
      <c r="AK8" s="159"/>
      <c r="AL8" s="159"/>
      <c r="AM8" s="159"/>
      <c r="AN8" s="159"/>
      <c r="AO8" s="159"/>
      <c r="AP8" s="161"/>
      <c r="AQ8" s="163"/>
      <c r="AR8" s="166"/>
      <c r="AS8" s="38" t="s">
        <v>20</v>
      </c>
      <c r="AT8" s="168"/>
      <c r="AU8" s="156"/>
      <c r="AV8" s="168"/>
      <c r="AW8" s="156"/>
      <c r="AX8" s="168"/>
      <c r="AY8" s="156"/>
      <c r="AZ8" s="197"/>
      <c r="BA8" s="166"/>
      <c r="BB8" s="173"/>
      <c r="BC8" s="173"/>
      <c r="BD8" s="186"/>
    </row>
    <row r="9" spans="1:56" ht="13.5" hidden="1" customHeight="1" x14ac:dyDescent="0.25">
      <c r="A9" s="205"/>
      <c r="B9" s="186"/>
      <c r="C9" s="200"/>
      <c r="D9" s="166"/>
      <c r="E9" s="181"/>
      <c r="F9" s="184"/>
      <c r="G9" s="208"/>
      <c r="H9" s="208"/>
      <c r="I9" s="211"/>
      <c r="J9" s="70"/>
      <c r="K9" s="208"/>
      <c r="L9" s="208"/>
      <c r="M9" s="211"/>
      <c r="N9" s="70"/>
      <c r="O9" s="62"/>
      <c r="P9" s="62"/>
      <c r="Q9" s="62"/>
      <c r="R9" s="70"/>
      <c r="S9" s="166"/>
      <c r="T9" s="62"/>
      <c r="U9" s="62"/>
      <c r="V9" s="166"/>
      <c r="W9" s="171"/>
      <c r="X9" s="161"/>
      <c r="Y9" s="181"/>
      <c r="Z9" s="161"/>
      <c r="AA9" s="171"/>
      <c r="AB9" s="166"/>
      <c r="AC9" s="71"/>
      <c r="AD9" s="161"/>
      <c r="AE9" s="72"/>
      <c r="AF9" s="60"/>
      <c r="AG9" s="4"/>
      <c r="AH9" s="4"/>
      <c r="AI9" s="4"/>
      <c r="AJ9" s="37"/>
      <c r="AK9" s="64"/>
      <c r="AL9" s="64"/>
      <c r="AM9" s="64"/>
      <c r="AN9" s="64"/>
      <c r="AO9" s="64"/>
      <c r="AP9" s="53"/>
      <c r="AQ9" s="163"/>
      <c r="AS9" s="38"/>
      <c r="AT9" s="168"/>
      <c r="AU9" s="156"/>
      <c r="AV9" s="168"/>
      <c r="AW9" s="156"/>
      <c r="AX9" s="168"/>
      <c r="AY9" s="156"/>
      <c r="AZ9" s="197"/>
      <c r="BA9" s="166"/>
      <c r="BB9" s="5"/>
      <c r="BC9" s="5"/>
      <c r="BD9" s="186"/>
    </row>
    <row r="10" spans="1:56" ht="24.75" hidden="1" customHeight="1" x14ac:dyDescent="0.25">
      <c r="A10" s="206"/>
      <c r="B10" s="187"/>
      <c r="C10" s="201"/>
      <c r="D10" s="173"/>
      <c r="E10" s="182"/>
      <c r="F10" s="213"/>
      <c r="G10" s="209"/>
      <c r="H10" s="209"/>
      <c r="I10" s="212"/>
      <c r="J10" s="58"/>
      <c r="K10" s="209"/>
      <c r="L10" s="209"/>
      <c r="M10" s="212"/>
      <c r="N10" s="58"/>
      <c r="O10" s="63"/>
      <c r="P10" s="63"/>
      <c r="Q10" s="63"/>
      <c r="R10" s="58"/>
      <c r="S10" s="173"/>
      <c r="T10" s="63"/>
      <c r="U10" s="63"/>
      <c r="V10" s="173"/>
      <c r="W10" s="172"/>
      <c r="X10" s="174"/>
      <c r="Y10" s="182"/>
      <c r="Z10" s="174"/>
      <c r="AA10" s="172"/>
      <c r="AB10" s="173"/>
      <c r="AC10" s="71"/>
      <c r="AD10" s="174"/>
      <c r="AE10" s="51"/>
      <c r="AF10" s="61"/>
      <c r="AG10" s="4"/>
      <c r="AH10" s="4"/>
      <c r="AI10" s="4"/>
      <c r="AJ10" s="37"/>
      <c r="AK10" s="65"/>
      <c r="AL10" s="65"/>
      <c r="AM10" s="65"/>
      <c r="AN10" s="65"/>
      <c r="AO10" s="65"/>
      <c r="AP10" s="54"/>
      <c r="AQ10" s="164"/>
      <c r="AS10" s="39"/>
      <c r="AT10" s="169"/>
      <c r="AU10" s="157"/>
      <c r="AV10" s="169"/>
      <c r="AW10" s="157"/>
      <c r="AX10" s="169"/>
      <c r="AY10" s="157"/>
      <c r="AZ10" s="198"/>
      <c r="BA10" s="173"/>
      <c r="BB10" s="5"/>
      <c r="BC10" s="5"/>
      <c r="BD10" s="187"/>
    </row>
    <row r="11" spans="1:56" s="12" customFormat="1" ht="24" customHeight="1" x14ac:dyDescent="0.25">
      <c r="A11" s="6">
        <v>1</v>
      </c>
      <c r="B11" s="7">
        <v>2</v>
      </c>
      <c r="C11" s="6">
        <v>3</v>
      </c>
      <c r="D11" s="6">
        <v>4</v>
      </c>
      <c r="E11" s="8" t="s">
        <v>33</v>
      </c>
      <c r="F11" s="31">
        <v>6</v>
      </c>
      <c r="G11" s="9">
        <v>7</v>
      </c>
      <c r="H11" s="9">
        <v>8</v>
      </c>
      <c r="I11" s="9">
        <v>9</v>
      </c>
      <c r="J11" s="33">
        <v>10</v>
      </c>
      <c r="K11" s="9">
        <v>11</v>
      </c>
      <c r="L11" s="9">
        <v>12</v>
      </c>
      <c r="M11" s="9">
        <v>13</v>
      </c>
      <c r="N11" s="33">
        <v>14</v>
      </c>
      <c r="O11" s="9">
        <v>15</v>
      </c>
      <c r="P11" s="9">
        <v>16</v>
      </c>
      <c r="Q11" s="9">
        <v>17</v>
      </c>
      <c r="R11" s="33">
        <v>18</v>
      </c>
      <c r="S11" s="6">
        <v>19</v>
      </c>
      <c r="T11" s="9">
        <v>20</v>
      </c>
      <c r="U11" s="9">
        <v>21</v>
      </c>
      <c r="V11" s="6">
        <v>22</v>
      </c>
      <c r="W11" s="50" t="s">
        <v>75</v>
      </c>
      <c r="X11" s="35">
        <v>24</v>
      </c>
      <c r="Y11" s="6">
        <v>25</v>
      </c>
      <c r="Z11" s="35">
        <v>26</v>
      </c>
      <c r="AA11" s="6">
        <v>27</v>
      </c>
      <c r="AB11" s="6">
        <v>28</v>
      </c>
      <c r="AC11" s="6" t="s">
        <v>76</v>
      </c>
      <c r="AD11" s="35">
        <v>30</v>
      </c>
      <c r="AE11" s="10">
        <v>31</v>
      </c>
      <c r="AF11" s="35">
        <v>32</v>
      </c>
      <c r="AG11" s="10">
        <v>33</v>
      </c>
      <c r="AH11" s="10">
        <v>34</v>
      </c>
      <c r="AI11" s="10" t="s">
        <v>80</v>
      </c>
      <c r="AJ11" s="37">
        <v>36</v>
      </c>
      <c r="AK11" s="4">
        <v>37</v>
      </c>
      <c r="AL11" s="4">
        <v>38</v>
      </c>
      <c r="AM11" s="4">
        <v>39</v>
      </c>
      <c r="AN11" s="4">
        <v>40</v>
      </c>
      <c r="AO11" s="56" t="s">
        <v>77</v>
      </c>
      <c r="AP11" s="37">
        <v>42</v>
      </c>
      <c r="AQ11" s="6">
        <v>43</v>
      </c>
      <c r="AR11" s="10" t="s">
        <v>78</v>
      </c>
      <c r="AS11" s="35">
        <v>45</v>
      </c>
      <c r="AT11" s="6">
        <v>46</v>
      </c>
      <c r="AU11" s="35">
        <v>47</v>
      </c>
      <c r="AV11" s="6">
        <v>48</v>
      </c>
      <c r="AW11" s="35">
        <v>49</v>
      </c>
      <c r="AX11" s="6">
        <v>50</v>
      </c>
      <c r="AY11" s="35">
        <v>51</v>
      </c>
      <c r="AZ11" s="11">
        <v>52</v>
      </c>
      <c r="BA11" s="6">
        <v>53</v>
      </c>
      <c r="BB11" s="6">
        <v>54</v>
      </c>
      <c r="BC11" s="6">
        <v>55</v>
      </c>
      <c r="BD11" s="6">
        <v>56</v>
      </c>
    </row>
    <row r="12" spans="1:56" ht="14.25" customHeight="1" x14ac:dyDescent="0.25">
      <c r="A12" s="13"/>
      <c r="B12" s="46" t="s">
        <v>34</v>
      </c>
      <c r="C12" s="47"/>
      <c r="D12" s="47"/>
      <c r="E12" s="47"/>
      <c r="F12" s="32"/>
      <c r="G12" s="13"/>
      <c r="H12" s="13"/>
      <c r="I12" s="14" t="s">
        <v>74</v>
      </c>
      <c r="J12" s="32"/>
      <c r="K12" s="13"/>
      <c r="L12" s="13"/>
      <c r="M12" s="14" t="s">
        <v>35</v>
      </c>
      <c r="N12" s="32"/>
      <c r="O12" s="47"/>
      <c r="P12" s="47"/>
      <c r="Q12" s="47" t="s">
        <v>67</v>
      </c>
      <c r="R12" s="32"/>
      <c r="S12" s="13"/>
      <c r="T12" s="47"/>
      <c r="U12" s="47"/>
      <c r="V12" s="13"/>
      <c r="W12" s="13"/>
      <c r="X12" s="32"/>
      <c r="Y12" s="13"/>
      <c r="Z12" s="32"/>
      <c r="AA12" s="13"/>
      <c r="AB12" s="13"/>
      <c r="AC12" s="13"/>
      <c r="AD12" s="32"/>
      <c r="AE12" s="47"/>
      <c r="AF12" s="32"/>
      <c r="AG12" s="13"/>
      <c r="AH12" s="13"/>
      <c r="AI12" s="13"/>
      <c r="AJ12" s="32"/>
      <c r="AK12" s="47"/>
      <c r="AL12" s="47"/>
      <c r="AM12" s="47"/>
      <c r="AN12" s="47"/>
      <c r="AO12" s="47"/>
      <c r="AP12" s="32"/>
      <c r="AQ12" s="15"/>
      <c r="AR12" s="15"/>
      <c r="AS12" s="40"/>
      <c r="AT12" s="13"/>
      <c r="AU12" s="32"/>
      <c r="AV12" s="13"/>
      <c r="AW12" s="32"/>
      <c r="AX12" s="13"/>
      <c r="AY12" s="32"/>
      <c r="AZ12" s="16"/>
      <c r="BA12" s="16"/>
      <c r="BB12" s="16"/>
      <c r="BC12" s="16"/>
      <c r="BD12" s="68"/>
    </row>
    <row r="13" spans="1:56" ht="15" customHeight="1" x14ac:dyDescent="0.25">
      <c r="A13" s="68"/>
      <c r="B13" s="7" t="s">
        <v>41</v>
      </c>
      <c r="C13" s="45">
        <v>2685.7</v>
      </c>
      <c r="D13" s="17">
        <v>2740.4</v>
      </c>
      <c r="E13" s="73">
        <f>D13/C13</f>
        <v>1.0203671296123917</v>
      </c>
      <c r="F13" s="48">
        <f>(E13-0.96)/(1.87-0.96)</f>
        <v>6.6337505068562369E-2</v>
      </c>
      <c r="G13" s="19">
        <v>320.5</v>
      </c>
      <c r="H13" s="19">
        <v>4092.8</v>
      </c>
      <c r="I13" s="20">
        <f>G13/H13</f>
        <v>7.8308248631743543E-2</v>
      </c>
      <c r="J13" s="34">
        <f>(0-I13)/(0-0.1)</f>
        <v>0.78308248631743538</v>
      </c>
      <c r="K13" s="19">
        <v>3845.9</v>
      </c>
      <c r="L13" s="19">
        <v>2130.1999999999998</v>
      </c>
      <c r="M13" s="20">
        <f>K13/L13</f>
        <v>1.8054173317059432</v>
      </c>
      <c r="N13" s="34">
        <f>(1.81-M13)/(1.81-0.85)</f>
        <v>4.7736128063092147E-3</v>
      </c>
      <c r="O13" s="20">
        <v>253.24</v>
      </c>
      <c r="P13" s="20">
        <v>4384.2700000000004</v>
      </c>
      <c r="Q13" s="20">
        <f>SUM(O13/P13)</f>
        <v>5.7761041176752341E-2</v>
      </c>
      <c r="R13" s="34">
        <f>(0.85-Q13)/(0.85-0)</f>
        <v>0.93204583390970319</v>
      </c>
      <c r="S13" s="20">
        <v>4317.07</v>
      </c>
      <c r="T13" s="20">
        <v>4266.33</v>
      </c>
      <c r="U13" s="20">
        <v>4025.61</v>
      </c>
      <c r="V13" s="73">
        <v>3945.87</v>
      </c>
      <c r="W13" s="21">
        <f>SUM(((S13-T13)-(U13-V13))/S13)</f>
        <v>-6.7175190580649503E-3</v>
      </c>
      <c r="X13" s="36">
        <f>(0-W13)/(0-(-0.04))</f>
        <v>0.16793797645162375</v>
      </c>
      <c r="Y13" s="17" t="s">
        <v>36</v>
      </c>
      <c r="Z13" s="36">
        <v>1</v>
      </c>
      <c r="AA13" s="73">
        <v>474.74</v>
      </c>
      <c r="AB13" s="49">
        <v>3540.87</v>
      </c>
      <c r="AC13" s="17">
        <f>AA13/AB13</f>
        <v>0.13407439414607145</v>
      </c>
      <c r="AD13" s="36">
        <f>(3.3-AC13)/(3.3-0.1)</f>
        <v>0.98935175182935275</v>
      </c>
      <c r="AE13" s="18" t="s">
        <v>40</v>
      </c>
      <c r="AF13" s="36">
        <v>1</v>
      </c>
      <c r="AG13" s="18">
        <v>2740.67</v>
      </c>
      <c r="AH13" s="18">
        <v>2716.3</v>
      </c>
      <c r="AI13" s="18">
        <f>AG13/AH13</f>
        <v>1.0089717630600448</v>
      </c>
      <c r="AJ13" s="52">
        <f>(AI13-0.9)/(2.4-0.9)</f>
        <v>7.2647842040029831E-2</v>
      </c>
      <c r="AK13" s="55">
        <v>952.7</v>
      </c>
      <c r="AL13" s="55">
        <v>882</v>
      </c>
      <c r="AM13" s="55">
        <v>977.2</v>
      </c>
      <c r="AN13" s="55">
        <v>1505.1</v>
      </c>
      <c r="AO13" s="55">
        <f>SUM(AN13/(1.1*(AM13+AL13+AK13)/3))</f>
        <v>1.4598023335887413</v>
      </c>
      <c r="AP13" s="52">
        <f>SUM(3.18-AO13)/(3.18-0.59)</f>
        <v>0.6641689831703701</v>
      </c>
      <c r="AQ13" s="22" t="s">
        <v>37</v>
      </c>
      <c r="AR13" s="55">
        <f>1-AQ13/12</f>
        <v>1</v>
      </c>
      <c r="AS13" s="41" t="s">
        <v>38</v>
      </c>
      <c r="AT13" s="23" t="s">
        <v>39</v>
      </c>
      <c r="AU13" s="43">
        <v>1</v>
      </c>
      <c r="AV13" s="23" t="s">
        <v>95</v>
      </c>
      <c r="AW13" s="43">
        <v>1</v>
      </c>
      <c r="AX13" s="23" t="s">
        <v>36</v>
      </c>
      <c r="AY13" s="44">
        <v>1</v>
      </c>
      <c r="AZ13" s="24">
        <f>F13+J13+N13+R13+X13+Z13+AD13+AF13+AJ13+AP13+AS13+AU13+AW13+AY13/14</f>
        <v>8.7517745630219572</v>
      </c>
      <c r="BA13" s="25">
        <f>AZ13/100*30+AZ13</f>
        <v>11.377306931928544</v>
      </c>
      <c r="BB13" s="25">
        <f>AZ13-AZ13/100*30</f>
        <v>6.1262421941153704</v>
      </c>
      <c r="BC13" s="68">
        <v>2</v>
      </c>
      <c r="BD13" s="57" t="s">
        <v>41</v>
      </c>
    </row>
    <row r="14" spans="1:56" ht="15" customHeight="1" x14ac:dyDescent="0.25">
      <c r="A14" s="68"/>
      <c r="B14" s="7" t="s">
        <v>42</v>
      </c>
      <c r="C14" s="45">
        <v>164</v>
      </c>
      <c r="D14" s="17">
        <v>176</v>
      </c>
      <c r="E14" s="73">
        <f t="shared" ref="E14:E28" si="0">D14/C14</f>
        <v>1.0731707317073171</v>
      </c>
      <c r="F14" s="48">
        <f t="shared" ref="F14:F28" si="1">(E14-0.96)/(1.87-0.96)</f>
        <v>0.12436344143661227</v>
      </c>
      <c r="G14" s="19">
        <v>65.5</v>
      </c>
      <c r="H14" s="19">
        <v>3587</v>
      </c>
      <c r="I14" s="20">
        <f t="shared" ref="I14:I28" si="2">G14/H14</f>
        <v>1.8260384722609421E-2</v>
      </c>
      <c r="J14" s="34">
        <f t="shared" ref="J14:J28" si="3">(0-I14)/(0-0.1)</f>
        <v>0.18260384722609421</v>
      </c>
      <c r="K14" s="19">
        <v>807.3</v>
      </c>
      <c r="L14" s="19">
        <v>946.2</v>
      </c>
      <c r="M14" s="20">
        <f t="shared" ref="M14:M22" si="4">K14/L14</f>
        <v>0.85320228281547228</v>
      </c>
      <c r="N14" s="34">
        <f t="shared" ref="N14:N28" si="5">(1.81-M14)/(1.81-0.85)</f>
        <v>0.99666428873388302</v>
      </c>
      <c r="O14" s="20">
        <v>2323.86</v>
      </c>
      <c r="P14" s="20">
        <v>3592.74</v>
      </c>
      <c r="Q14" s="20">
        <f t="shared" ref="Q14:Q28" si="6">SUM(O14/P14)</f>
        <v>0.64682108919654646</v>
      </c>
      <c r="R14" s="34">
        <f t="shared" ref="R14:R28" si="7">(0.85-Q14)/(0.85-0)</f>
        <v>0.23903401270994531</v>
      </c>
      <c r="S14" s="20">
        <v>3525.54</v>
      </c>
      <c r="T14" s="20">
        <v>1640.83</v>
      </c>
      <c r="U14" s="20">
        <v>3519.8</v>
      </c>
      <c r="V14" s="73">
        <v>1640.83</v>
      </c>
      <c r="W14" s="21">
        <f t="shared" ref="W14:W28" si="8">SUM(((S14-T14)-(U14-V14))/S14)</f>
        <v>1.6281193802934533E-3</v>
      </c>
      <c r="X14" s="36">
        <f t="shared" ref="X14:X28" si="9">(0-W14)/(0-(-0.04))</f>
        <v>-4.070298450733633E-2</v>
      </c>
      <c r="Y14" s="17" t="s">
        <v>36</v>
      </c>
      <c r="Z14" s="36">
        <v>1</v>
      </c>
      <c r="AA14" s="73">
        <v>2690.47</v>
      </c>
      <c r="AB14" s="49">
        <v>819.33</v>
      </c>
      <c r="AC14" s="17">
        <f t="shared" ref="AC14:AC22" si="10">AA14/AB14</f>
        <v>3.2837440347601086</v>
      </c>
      <c r="AD14" s="36">
        <f t="shared" ref="AD14:AD28" si="11">(3.3-AC14)/(3.3-0.1)</f>
        <v>5.0799891374660178E-3</v>
      </c>
      <c r="AE14" s="18" t="s">
        <v>36</v>
      </c>
      <c r="AF14" s="36">
        <v>0.5</v>
      </c>
      <c r="AG14" s="18">
        <v>176</v>
      </c>
      <c r="AH14" s="18">
        <v>123.7</v>
      </c>
      <c r="AI14" s="18">
        <f t="shared" ref="AI14:AI28" si="12">AG14/AH14</f>
        <v>1.4227970897332256</v>
      </c>
      <c r="AJ14" s="52">
        <f t="shared" ref="AJ14:AJ28" si="13">(AI14-0.9)/(2.4-0.9)</f>
        <v>0.3485313931554837</v>
      </c>
      <c r="AK14" s="55">
        <v>622.29999999999995</v>
      </c>
      <c r="AL14" s="55">
        <v>1136.0999999999999</v>
      </c>
      <c r="AM14" s="55">
        <v>1016.9</v>
      </c>
      <c r="AN14" s="55">
        <v>750.2</v>
      </c>
      <c r="AO14" s="55">
        <f t="shared" ref="AO14:AO28" si="14">SUM(AN14/(1.1*(AM14+AL14+AK14)/3))</f>
        <v>0.73721759809750298</v>
      </c>
      <c r="AP14" s="52">
        <f t="shared" ref="AP14:AP28" si="15">SUM(3.18-AO14)/(3.18-0.59)</f>
        <v>0.94315922853378265</v>
      </c>
      <c r="AQ14" s="22" t="s">
        <v>37</v>
      </c>
      <c r="AR14" s="55">
        <f t="shared" ref="AR14:AR28" si="16">1-AQ14/12</f>
        <v>1</v>
      </c>
      <c r="AS14" s="41" t="s">
        <v>38</v>
      </c>
      <c r="AT14" s="23" t="s">
        <v>39</v>
      </c>
      <c r="AU14" s="43">
        <v>1</v>
      </c>
      <c r="AV14" s="23" t="s">
        <v>97</v>
      </c>
      <c r="AW14" s="43">
        <v>1</v>
      </c>
      <c r="AX14" s="23" t="s">
        <v>36</v>
      </c>
      <c r="AY14" s="44">
        <v>1</v>
      </c>
      <c r="AZ14" s="24">
        <f t="shared" ref="AZ14:AZ28" si="17">F14+J14+N14+R14+X14+Z14+AD14+AF14+AJ14+AP14+AS14+AU14+AW14+AY14/14</f>
        <v>7.3701617878545012</v>
      </c>
      <c r="BA14" s="25">
        <f t="shared" ref="BA14:BA28" si="18">AZ14/100*30+AZ14</f>
        <v>9.5812103242108506</v>
      </c>
      <c r="BB14" s="25">
        <f t="shared" ref="BB14:BB28" si="19">AZ14-AZ14/100*30</f>
        <v>5.1591132514981508</v>
      </c>
      <c r="BC14" s="68">
        <v>2</v>
      </c>
      <c r="BD14" s="57" t="s">
        <v>42</v>
      </c>
    </row>
    <row r="15" spans="1:56" ht="15" customHeight="1" x14ac:dyDescent="0.25">
      <c r="A15" s="68"/>
      <c r="B15" s="7" t="s">
        <v>43</v>
      </c>
      <c r="C15" s="45">
        <v>128</v>
      </c>
      <c r="D15" s="17">
        <v>134.1</v>
      </c>
      <c r="E15" s="73">
        <f t="shared" si="0"/>
        <v>1.04765625</v>
      </c>
      <c r="F15" s="48">
        <f t="shared" si="1"/>
        <v>9.6325549450549428E-2</v>
      </c>
      <c r="G15" s="19">
        <v>0.6</v>
      </c>
      <c r="H15" s="19">
        <v>1799.1</v>
      </c>
      <c r="I15" s="20">
        <f t="shared" si="2"/>
        <v>3.3350008337502084E-4</v>
      </c>
      <c r="J15" s="34">
        <f t="shared" si="3"/>
        <v>3.3350008337502081E-3</v>
      </c>
      <c r="K15" s="19">
        <v>692.9</v>
      </c>
      <c r="L15" s="19">
        <v>607.1</v>
      </c>
      <c r="M15" s="20">
        <f t="shared" si="4"/>
        <v>1.1413276231263383</v>
      </c>
      <c r="N15" s="34">
        <f t="shared" si="5"/>
        <v>0.69653372591006424</v>
      </c>
      <c r="O15" s="20">
        <v>1099.44</v>
      </c>
      <c r="P15" s="20">
        <v>1783.09</v>
      </c>
      <c r="Q15" s="20">
        <f t="shared" si="6"/>
        <v>0.61659254440325506</v>
      </c>
      <c r="R15" s="34">
        <f t="shared" si="7"/>
        <v>0.27459700658440578</v>
      </c>
      <c r="S15" s="20">
        <v>1715.89</v>
      </c>
      <c r="T15" s="20">
        <v>1216.07</v>
      </c>
      <c r="U15" s="20">
        <v>1731.91</v>
      </c>
      <c r="V15" s="73">
        <v>1216.07</v>
      </c>
      <c r="W15" s="21">
        <f t="shared" si="8"/>
        <v>-9.3362628140498411E-3</v>
      </c>
      <c r="X15" s="36">
        <f t="shared" si="9"/>
        <v>0.23340657035124601</v>
      </c>
      <c r="Y15" s="17" t="s">
        <v>36</v>
      </c>
      <c r="Z15" s="36">
        <v>1</v>
      </c>
      <c r="AA15" s="73">
        <v>952.23</v>
      </c>
      <c r="AB15" s="49">
        <v>699.68</v>
      </c>
      <c r="AC15" s="17">
        <f t="shared" si="10"/>
        <v>1.3609507203292934</v>
      </c>
      <c r="AD15" s="36">
        <f t="shared" si="11"/>
        <v>0.60595289989709578</v>
      </c>
      <c r="AE15" s="18" t="s">
        <v>36</v>
      </c>
      <c r="AF15" s="36">
        <v>0.5</v>
      </c>
      <c r="AG15" s="18">
        <v>134.80000000000001</v>
      </c>
      <c r="AH15" s="18">
        <v>108.2</v>
      </c>
      <c r="AI15" s="18">
        <f t="shared" si="12"/>
        <v>1.2458410351201479</v>
      </c>
      <c r="AJ15" s="52">
        <f t="shared" si="13"/>
        <v>0.23056069008009858</v>
      </c>
      <c r="AK15" s="55">
        <v>638.5</v>
      </c>
      <c r="AL15" s="55">
        <v>326.5</v>
      </c>
      <c r="AM15" s="55">
        <v>406.6</v>
      </c>
      <c r="AN15" s="55">
        <v>344.4</v>
      </c>
      <c r="AO15" s="55">
        <f t="shared" si="14"/>
        <v>0.68480076354092101</v>
      </c>
      <c r="AP15" s="52">
        <f t="shared" si="15"/>
        <v>0.96339738859423907</v>
      </c>
      <c r="AQ15" s="22" t="s">
        <v>37</v>
      </c>
      <c r="AR15" s="55">
        <f t="shared" si="16"/>
        <v>1</v>
      </c>
      <c r="AS15" s="41" t="s">
        <v>38</v>
      </c>
      <c r="AT15" s="23" t="s">
        <v>39</v>
      </c>
      <c r="AU15" s="43">
        <v>1</v>
      </c>
      <c r="AV15" s="23" t="s">
        <v>93</v>
      </c>
      <c r="AW15" s="43">
        <v>1</v>
      </c>
      <c r="AX15" s="23" t="s">
        <v>36</v>
      </c>
      <c r="AY15" s="44">
        <v>1</v>
      </c>
      <c r="AZ15" s="24">
        <f t="shared" si="17"/>
        <v>7.6755374031300203</v>
      </c>
      <c r="BA15" s="25">
        <f t="shared" si="18"/>
        <v>9.9781986240690266</v>
      </c>
      <c r="BB15" s="25">
        <f t="shared" si="19"/>
        <v>5.372876182191014</v>
      </c>
      <c r="BC15" s="68">
        <v>2</v>
      </c>
      <c r="BD15" s="57" t="s">
        <v>43</v>
      </c>
    </row>
    <row r="16" spans="1:56" ht="15" customHeight="1" x14ac:dyDescent="0.25">
      <c r="A16" s="68"/>
      <c r="B16" s="7" t="s">
        <v>44</v>
      </c>
      <c r="C16" s="45">
        <v>120</v>
      </c>
      <c r="D16" s="17">
        <v>184.5</v>
      </c>
      <c r="E16" s="73">
        <f t="shared" si="0"/>
        <v>1.5375000000000001</v>
      </c>
      <c r="F16" s="48">
        <f t="shared" si="1"/>
        <v>0.63461538461538469</v>
      </c>
      <c r="G16" s="19">
        <v>0.9</v>
      </c>
      <c r="H16" s="19">
        <v>11289.4</v>
      </c>
      <c r="I16" s="20">
        <f t="shared" si="2"/>
        <v>7.9720800042517765E-5</v>
      </c>
      <c r="J16" s="34">
        <f t="shared" si="3"/>
        <v>7.9720800042517757E-4</v>
      </c>
      <c r="K16" s="19">
        <v>903.8</v>
      </c>
      <c r="L16" s="19">
        <v>906.3</v>
      </c>
      <c r="M16" s="20">
        <f t="shared" si="4"/>
        <v>0.99724153150171024</v>
      </c>
      <c r="N16" s="34">
        <f t="shared" si="5"/>
        <v>0.84662340468571851</v>
      </c>
      <c r="O16" s="20">
        <v>1326.75</v>
      </c>
      <c r="P16" s="20">
        <v>11238.36</v>
      </c>
      <c r="Q16" s="20">
        <f t="shared" si="6"/>
        <v>0.11805548140476012</v>
      </c>
      <c r="R16" s="34">
        <f t="shared" si="7"/>
        <v>0.86111119834734107</v>
      </c>
      <c r="S16" s="20">
        <v>3671.16</v>
      </c>
      <c r="T16" s="20">
        <v>1375.7</v>
      </c>
      <c r="U16" s="20">
        <v>3722.24</v>
      </c>
      <c r="V16" s="73">
        <v>1375.7</v>
      </c>
      <c r="W16" s="21">
        <f t="shared" si="8"/>
        <v>-1.3913858290022754E-2</v>
      </c>
      <c r="X16" s="36">
        <f t="shared" si="9"/>
        <v>0.34784645725056884</v>
      </c>
      <c r="Y16" s="17" t="s">
        <v>36</v>
      </c>
      <c r="Z16" s="36">
        <v>1</v>
      </c>
      <c r="AA16" s="73">
        <v>2743.93</v>
      </c>
      <c r="AB16" s="49">
        <v>968.31</v>
      </c>
      <c r="AC16" s="17">
        <f t="shared" si="10"/>
        <v>2.8337309332755005</v>
      </c>
      <c r="AD16" s="36">
        <f t="shared" si="11"/>
        <v>0.14570908335140603</v>
      </c>
      <c r="AE16" s="18" t="s">
        <v>36</v>
      </c>
      <c r="AF16" s="36">
        <v>0.5</v>
      </c>
      <c r="AG16" s="18">
        <v>184.5</v>
      </c>
      <c r="AH16" s="18">
        <v>98.1</v>
      </c>
      <c r="AI16" s="18">
        <f t="shared" si="12"/>
        <v>1.8807339449541285</v>
      </c>
      <c r="AJ16" s="52">
        <f t="shared" si="13"/>
        <v>0.65382262996941898</v>
      </c>
      <c r="AK16" s="55">
        <v>368.1</v>
      </c>
      <c r="AL16" s="55">
        <v>1202.2</v>
      </c>
      <c r="AM16" s="55">
        <v>827.4</v>
      </c>
      <c r="AN16" s="55">
        <v>1273.5</v>
      </c>
      <c r="AO16" s="55">
        <f t="shared" si="14"/>
        <v>1.448547282054393</v>
      </c>
      <c r="AP16" s="52">
        <f t="shared" si="15"/>
        <v>0.66851456291336175</v>
      </c>
      <c r="AQ16" s="22" t="s">
        <v>37</v>
      </c>
      <c r="AR16" s="55">
        <f t="shared" si="16"/>
        <v>1</v>
      </c>
      <c r="AS16" s="41" t="s">
        <v>38</v>
      </c>
      <c r="AT16" s="23" t="s">
        <v>39</v>
      </c>
      <c r="AU16" s="43">
        <v>1</v>
      </c>
      <c r="AV16" s="23" t="s">
        <v>94</v>
      </c>
      <c r="AW16" s="43">
        <v>1</v>
      </c>
      <c r="AX16" s="23" t="s">
        <v>36</v>
      </c>
      <c r="AY16" s="44">
        <v>1</v>
      </c>
      <c r="AZ16" s="24">
        <f t="shared" si="17"/>
        <v>8.7304685005621963</v>
      </c>
      <c r="BA16" s="25">
        <f t="shared" si="18"/>
        <v>11.349609050730855</v>
      </c>
      <c r="BB16" s="25">
        <f t="shared" si="19"/>
        <v>6.1113279503935374</v>
      </c>
      <c r="BC16" s="68">
        <v>2</v>
      </c>
      <c r="BD16" s="57" t="s">
        <v>44</v>
      </c>
    </row>
    <row r="17" spans="1:56" ht="15" customHeight="1" x14ac:dyDescent="0.25">
      <c r="A17" s="68"/>
      <c r="B17" s="7" t="s">
        <v>45</v>
      </c>
      <c r="C17" s="45">
        <v>136</v>
      </c>
      <c r="D17" s="17">
        <v>167.3</v>
      </c>
      <c r="E17" s="73">
        <f t="shared" si="0"/>
        <v>1.2301470588235295</v>
      </c>
      <c r="F17" s="48">
        <f t="shared" si="1"/>
        <v>0.29686489980607633</v>
      </c>
      <c r="G17" s="19">
        <v>1.5</v>
      </c>
      <c r="H17" s="19">
        <v>1695.6</v>
      </c>
      <c r="I17" s="20">
        <f t="shared" si="2"/>
        <v>8.8464260438782737E-4</v>
      </c>
      <c r="J17" s="34">
        <f t="shared" si="3"/>
        <v>8.8464260438782735E-3</v>
      </c>
      <c r="K17" s="19">
        <v>824.9</v>
      </c>
      <c r="L17" s="19">
        <v>803</v>
      </c>
      <c r="M17" s="20">
        <f t="shared" si="4"/>
        <v>1.0272727272727273</v>
      </c>
      <c r="N17" s="34">
        <f t="shared" si="5"/>
        <v>0.81534090909090906</v>
      </c>
      <c r="O17" s="20">
        <v>802.3</v>
      </c>
      <c r="P17" s="20">
        <v>1626.62</v>
      </c>
      <c r="Q17" s="20">
        <f t="shared" si="6"/>
        <v>0.49323136319484578</v>
      </c>
      <c r="R17" s="34">
        <f t="shared" si="7"/>
        <v>0.41972780800606374</v>
      </c>
      <c r="S17" s="20">
        <v>1559.42</v>
      </c>
      <c r="T17" s="20">
        <v>1060.69</v>
      </c>
      <c r="U17" s="20">
        <v>1628.36</v>
      </c>
      <c r="V17" s="73">
        <v>1060.69</v>
      </c>
      <c r="W17" s="21">
        <f t="shared" si="8"/>
        <v>-4.4208744276718157E-2</v>
      </c>
      <c r="X17" s="36">
        <f t="shared" si="9"/>
        <v>1.1052186069179539</v>
      </c>
      <c r="Y17" s="17" t="s">
        <v>36</v>
      </c>
      <c r="Z17" s="36">
        <v>1</v>
      </c>
      <c r="AA17" s="73">
        <v>747.21</v>
      </c>
      <c r="AB17" s="49">
        <v>856.15</v>
      </c>
      <c r="AC17" s="17">
        <f t="shared" si="10"/>
        <v>0.87275594229983067</v>
      </c>
      <c r="AD17" s="36">
        <f t="shared" si="11"/>
        <v>0.75851376803130288</v>
      </c>
      <c r="AE17" s="18" t="s">
        <v>36</v>
      </c>
      <c r="AF17" s="36">
        <v>0.5</v>
      </c>
      <c r="AG17" s="18">
        <v>167.3</v>
      </c>
      <c r="AH17" s="18">
        <v>191.2</v>
      </c>
      <c r="AI17" s="18">
        <f t="shared" si="12"/>
        <v>0.87500000000000011</v>
      </c>
      <c r="AJ17" s="52">
        <f t="shared" si="13"/>
        <v>-1.6666666666666607E-2</v>
      </c>
      <c r="AK17" s="55">
        <v>500</v>
      </c>
      <c r="AL17" s="55">
        <v>416</v>
      </c>
      <c r="AM17" s="55">
        <v>278.3</v>
      </c>
      <c r="AN17" s="55">
        <v>365.1</v>
      </c>
      <c r="AO17" s="55">
        <f t="shared" si="14"/>
        <v>0.83373295882715626</v>
      </c>
      <c r="AP17" s="52">
        <f t="shared" si="15"/>
        <v>0.90589461049144537</v>
      </c>
      <c r="AQ17" s="22" t="s">
        <v>38</v>
      </c>
      <c r="AR17" s="55">
        <f t="shared" si="16"/>
        <v>0.91666666666666663</v>
      </c>
      <c r="AS17" s="41" t="s">
        <v>37</v>
      </c>
      <c r="AT17" s="23" t="s">
        <v>39</v>
      </c>
      <c r="AU17" s="43">
        <v>1</v>
      </c>
      <c r="AV17" s="23" t="s">
        <v>96</v>
      </c>
      <c r="AW17" s="43">
        <v>1</v>
      </c>
      <c r="AX17" s="23" t="s">
        <v>36</v>
      </c>
      <c r="AY17" s="44">
        <v>1</v>
      </c>
      <c r="AZ17" s="24">
        <f t="shared" si="17"/>
        <v>7.8651689331495351</v>
      </c>
      <c r="BA17" s="25">
        <f t="shared" si="18"/>
        <v>10.224719613094397</v>
      </c>
      <c r="BB17" s="25">
        <f t="shared" si="19"/>
        <v>5.5056182532046742</v>
      </c>
      <c r="BC17" s="68">
        <v>2</v>
      </c>
      <c r="BD17" s="57" t="s">
        <v>45</v>
      </c>
    </row>
    <row r="18" spans="1:56" ht="15" customHeight="1" x14ac:dyDescent="0.25">
      <c r="A18" s="68"/>
      <c r="B18" s="7" t="s">
        <v>46</v>
      </c>
      <c r="C18" s="45">
        <v>147</v>
      </c>
      <c r="D18" s="17">
        <v>153.80000000000001</v>
      </c>
      <c r="E18" s="73">
        <f t="shared" si="0"/>
        <v>1.0462585034013607</v>
      </c>
      <c r="F18" s="48">
        <f t="shared" si="1"/>
        <v>9.4789564177319513E-2</v>
      </c>
      <c r="G18" s="19">
        <v>0.1</v>
      </c>
      <c r="H18" s="19">
        <v>6075.4</v>
      </c>
      <c r="I18" s="20">
        <f t="shared" si="2"/>
        <v>1.6459821575534122E-5</v>
      </c>
      <c r="J18" s="34">
        <f t="shared" si="3"/>
        <v>1.645982157553412E-4</v>
      </c>
      <c r="K18" s="19">
        <v>1510.9</v>
      </c>
      <c r="L18" s="19">
        <v>1373.1</v>
      </c>
      <c r="M18" s="20">
        <f t="shared" si="4"/>
        <v>1.1003568567475057</v>
      </c>
      <c r="N18" s="34">
        <f t="shared" si="5"/>
        <v>0.73921160755468152</v>
      </c>
      <c r="O18" s="20">
        <v>1285.6500000000001</v>
      </c>
      <c r="P18" s="20">
        <v>6055.14</v>
      </c>
      <c r="Q18" s="20">
        <f t="shared" si="6"/>
        <v>0.21232374478542199</v>
      </c>
      <c r="R18" s="34">
        <f t="shared" si="7"/>
        <v>0.75020735907597424</v>
      </c>
      <c r="S18" s="20">
        <v>5980.14</v>
      </c>
      <c r="T18" s="20">
        <v>2158.14</v>
      </c>
      <c r="U18" s="20">
        <v>6000.42</v>
      </c>
      <c r="V18" s="73">
        <v>2158.14</v>
      </c>
      <c r="W18" s="21">
        <f t="shared" si="8"/>
        <v>-3.3912249545996823E-3</v>
      </c>
      <c r="X18" s="36">
        <f t="shared" si="9"/>
        <v>8.478062386499205E-2</v>
      </c>
      <c r="Y18" s="17" t="s">
        <v>36</v>
      </c>
      <c r="Z18" s="36">
        <v>1</v>
      </c>
      <c r="AA18" s="73">
        <v>4472.71</v>
      </c>
      <c r="AB18" s="49">
        <v>1517.71</v>
      </c>
      <c r="AC18" s="17">
        <f t="shared" si="10"/>
        <v>2.9470122750723129</v>
      </c>
      <c r="AD18" s="36">
        <f t="shared" si="11"/>
        <v>0.11030866403990218</v>
      </c>
      <c r="AE18" s="18" t="s">
        <v>36</v>
      </c>
      <c r="AF18" s="36">
        <v>0.5</v>
      </c>
      <c r="AG18" s="18">
        <v>153.80000000000001</v>
      </c>
      <c r="AH18" s="18">
        <v>242.4</v>
      </c>
      <c r="AI18" s="18">
        <f t="shared" si="12"/>
        <v>0.63448844884488453</v>
      </c>
      <c r="AJ18" s="52">
        <f t="shared" si="13"/>
        <v>-0.17700770077007699</v>
      </c>
      <c r="AK18" s="55">
        <v>1334.2</v>
      </c>
      <c r="AL18" s="55">
        <v>1570</v>
      </c>
      <c r="AM18" s="55">
        <v>1751.4</v>
      </c>
      <c r="AN18" s="55">
        <v>1324.9</v>
      </c>
      <c r="AO18" s="55">
        <f t="shared" si="14"/>
        <v>0.77613275117356217</v>
      </c>
      <c r="AP18" s="52">
        <f t="shared" si="15"/>
        <v>0.92813407290596051</v>
      </c>
      <c r="AQ18" s="22" t="s">
        <v>37</v>
      </c>
      <c r="AR18" s="55">
        <f t="shared" si="16"/>
        <v>1</v>
      </c>
      <c r="AS18" s="41" t="s">
        <v>38</v>
      </c>
      <c r="AT18" s="23" t="s">
        <v>39</v>
      </c>
      <c r="AU18" s="43">
        <v>1</v>
      </c>
      <c r="AV18" s="23" t="s">
        <v>91</v>
      </c>
      <c r="AW18" s="43">
        <v>1</v>
      </c>
      <c r="AX18" s="23" t="s">
        <v>36</v>
      </c>
      <c r="AY18" s="44">
        <v>1</v>
      </c>
      <c r="AZ18" s="24">
        <f t="shared" si="17"/>
        <v>7.102017360493079</v>
      </c>
      <c r="BA18" s="25">
        <f t="shared" si="18"/>
        <v>9.2326225686410019</v>
      </c>
      <c r="BB18" s="25">
        <f t="shared" si="19"/>
        <v>4.9714121523451551</v>
      </c>
      <c r="BC18" s="68">
        <v>2</v>
      </c>
      <c r="BD18" s="57" t="s">
        <v>46</v>
      </c>
    </row>
    <row r="19" spans="1:56" ht="15" customHeight="1" x14ac:dyDescent="0.25">
      <c r="A19" s="68"/>
      <c r="B19" s="7" t="s">
        <v>47</v>
      </c>
      <c r="C19" s="45">
        <v>251</v>
      </c>
      <c r="D19" s="17">
        <v>343.8</v>
      </c>
      <c r="E19" s="73">
        <f t="shared" si="0"/>
        <v>1.3697211155378486</v>
      </c>
      <c r="F19" s="48">
        <f t="shared" si="1"/>
        <v>0.45024298410752589</v>
      </c>
      <c r="G19" s="19">
        <v>2.9</v>
      </c>
      <c r="H19" s="19">
        <v>4077.8</v>
      </c>
      <c r="I19" s="20">
        <f t="shared" si="2"/>
        <v>7.1116778655157188E-4</v>
      </c>
      <c r="J19" s="34">
        <f t="shared" si="3"/>
        <v>7.1116778655157184E-3</v>
      </c>
      <c r="K19" s="19">
        <v>1636.1</v>
      </c>
      <c r="L19" s="19">
        <v>1710.1</v>
      </c>
      <c r="M19" s="20">
        <f t="shared" si="4"/>
        <v>0.95672767674405002</v>
      </c>
      <c r="N19" s="34">
        <f t="shared" si="5"/>
        <v>0.8888253367249479</v>
      </c>
      <c r="O19" s="20">
        <v>1752.66</v>
      </c>
      <c r="P19" s="20">
        <v>4059.71</v>
      </c>
      <c r="Q19" s="20">
        <f t="shared" si="6"/>
        <v>0.43172049235043886</v>
      </c>
      <c r="R19" s="34">
        <f t="shared" si="7"/>
        <v>0.49209353841124837</v>
      </c>
      <c r="S19" s="20">
        <v>3664.14</v>
      </c>
      <c r="T19" s="20">
        <v>2788.23</v>
      </c>
      <c r="U19" s="20">
        <v>3682.21</v>
      </c>
      <c r="V19" s="73">
        <v>2788.23</v>
      </c>
      <c r="W19" s="21">
        <f t="shared" si="8"/>
        <v>-4.9315801252136013E-3</v>
      </c>
      <c r="X19" s="36">
        <f t="shared" si="9"/>
        <v>0.12328950313034003</v>
      </c>
      <c r="Y19" s="17" t="s">
        <v>36</v>
      </c>
      <c r="Z19" s="36">
        <v>1</v>
      </c>
      <c r="AA19" s="73">
        <v>1915.31</v>
      </c>
      <c r="AB19" s="49">
        <v>1728.9</v>
      </c>
      <c r="AC19" s="17">
        <f t="shared" si="10"/>
        <v>1.1078200011568049</v>
      </c>
      <c r="AD19" s="36">
        <f t="shared" si="11"/>
        <v>0.68505624963849854</v>
      </c>
      <c r="AE19" s="18" t="s">
        <v>36</v>
      </c>
      <c r="AF19" s="36">
        <v>0.5</v>
      </c>
      <c r="AG19" s="18">
        <v>343.8</v>
      </c>
      <c r="AH19" s="18">
        <v>225.8</v>
      </c>
      <c r="AI19" s="18">
        <f t="shared" si="12"/>
        <v>1.5225863596102744</v>
      </c>
      <c r="AJ19" s="52">
        <f t="shared" si="13"/>
        <v>0.41505757307351626</v>
      </c>
      <c r="AK19" s="55">
        <v>628.5</v>
      </c>
      <c r="AL19" s="55">
        <v>958</v>
      </c>
      <c r="AM19" s="55">
        <v>1259.4000000000001</v>
      </c>
      <c r="AN19" s="55">
        <v>818.3</v>
      </c>
      <c r="AO19" s="55">
        <f t="shared" si="14"/>
        <v>0.78419033442049002</v>
      </c>
      <c r="AP19" s="52">
        <f t="shared" si="15"/>
        <v>0.92502303690328558</v>
      </c>
      <c r="AQ19" s="22" t="s">
        <v>37</v>
      </c>
      <c r="AR19" s="55">
        <f t="shared" si="16"/>
        <v>1</v>
      </c>
      <c r="AS19" s="41" t="s">
        <v>38</v>
      </c>
      <c r="AT19" s="23" t="s">
        <v>39</v>
      </c>
      <c r="AU19" s="43">
        <v>1</v>
      </c>
      <c r="AV19" s="23" t="s">
        <v>98</v>
      </c>
      <c r="AW19" s="43">
        <v>1</v>
      </c>
      <c r="AX19" s="23" t="s">
        <v>36</v>
      </c>
      <c r="AY19" s="44">
        <v>1</v>
      </c>
      <c r="AZ19" s="24">
        <f t="shared" si="17"/>
        <v>8.5581284712834496</v>
      </c>
      <c r="BA19" s="25">
        <f t="shared" si="18"/>
        <v>11.125567012668483</v>
      </c>
      <c r="BB19" s="25">
        <f t="shared" si="19"/>
        <v>5.9906899298984149</v>
      </c>
      <c r="BC19" s="68">
        <v>2</v>
      </c>
      <c r="BD19" s="57" t="s">
        <v>47</v>
      </c>
    </row>
    <row r="20" spans="1:56" ht="15" customHeight="1" x14ac:dyDescent="0.25">
      <c r="A20" s="68"/>
      <c r="B20" s="7" t="s">
        <v>48</v>
      </c>
      <c r="C20" s="45">
        <v>28</v>
      </c>
      <c r="D20" s="17">
        <v>26.8</v>
      </c>
      <c r="E20" s="73">
        <f t="shared" si="0"/>
        <v>0.95714285714285718</v>
      </c>
      <c r="F20" s="48">
        <f t="shared" si="1"/>
        <v>-3.1397174254316263E-3</v>
      </c>
      <c r="G20" s="19">
        <v>0.2</v>
      </c>
      <c r="H20" s="19">
        <v>1506.2</v>
      </c>
      <c r="I20" s="20">
        <f t="shared" si="2"/>
        <v>1.3278449077147789E-4</v>
      </c>
      <c r="J20" s="34">
        <f t="shared" si="3"/>
        <v>1.3278449077147789E-3</v>
      </c>
      <c r="K20" s="19">
        <v>532.29999999999995</v>
      </c>
      <c r="L20" s="19">
        <v>561.4</v>
      </c>
      <c r="M20" s="20">
        <f t="shared" si="4"/>
        <v>0.94816530103313146</v>
      </c>
      <c r="N20" s="34">
        <f t="shared" si="5"/>
        <v>0.89774447809048807</v>
      </c>
      <c r="O20" s="20">
        <v>1690.01</v>
      </c>
      <c r="P20" s="20">
        <v>1496.14</v>
      </c>
      <c r="Q20" s="20">
        <f t="shared" si="6"/>
        <v>1.1295801195075326</v>
      </c>
      <c r="R20" s="34">
        <f t="shared" si="7"/>
        <v>-0.32891778765592072</v>
      </c>
      <c r="S20" s="20">
        <v>1428.94</v>
      </c>
      <c r="T20" s="20">
        <v>742.8</v>
      </c>
      <c r="U20" s="20">
        <v>1439.01</v>
      </c>
      <c r="V20" s="73">
        <v>742.8</v>
      </c>
      <c r="W20" s="21">
        <f t="shared" si="8"/>
        <v>-7.0471818270885665E-3</v>
      </c>
      <c r="X20" s="36">
        <f t="shared" si="9"/>
        <v>0.17617954567721417</v>
      </c>
      <c r="Y20" s="17" t="s">
        <v>36</v>
      </c>
      <c r="Z20" s="36">
        <v>1</v>
      </c>
      <c r="AA20" s="73">
        <v>897.89</v>
      </c>
      <c r="AB20" s="49">
        <v>531.12</v>
      </c>
      <c r="AC20" s="17">
        <f t="shared" si="10"/>
        <v>1.6905595722247326</v>
      </c>
      <c r="AD20" s="36">
        <f t="shared" si="11"/>
        <v>0.50295013367977104</v>
      </c>
      <c r="AE20" s="18" t="s">
        <v>36</v>
      </c>
      <c r="AF20" s="36">
        <v>0.5</v>
      </c>
      <c r="AG20" s="18">
        <v>26.8</v>
      </c>
      <c r="AH20" s="18">
        <v>31.2</v>
      </c>
      <c r="AI20" s="18">
        <f t="shared" si="12"/>
        <v>0.85897435897435903</v>
      </c>
      <c r="AJ20" s="52">
        <f t="shared" si="13"/>
        <v>-2.7350427350427326E-2</v>
      </c>
      <c r="AK20" s="55">
        <v>456.6</v>
      </c>
      <c r="AL20" s="55">
        <v>468.4</v>
      </c>
      <c r="AM20" s="55">
        <v>248.2</v>
      </c>
      <c r="AN20" s="55">
        <v>255.7</v>
      </c>
      <c r="AO20" s="55">
        <f t="shared" si="14"/>
        <v>0.5944115550320801</v>
      </c>
      <c r="AP20" s="52">
        <f t="shared" si="15"/>
        <v>0.99829669689881062</v>
      </c>
      <c r="AQ20" s="22" t="s">
        <v>37</v>
      </c>
      <c r="AR20" s="55">
        <f t="shared" si="16"/>
        <v>1</v>
      </c>
      <c r="AS20" s="41" t="s">
        <v>38</v>
      </c>
      <c r="AT20" s="23" t="s">
        <v>39</v>
      </c>
      <c r="AU20" s="43">
        <v>1</v>
      </c>
      <c r="AV20" s="23" t="s">
        <v>91</v>
      </c>
      <c r="AW20" s="43">
        <v>0.5</v>
      </c>
      <c r="AX20" s="23" t="s">
        <v>36</v>
      </c>
      <c r="AY20" s="44">
        <v>1</v>
      </c>
      <c r="AZ20" s="24">
        <f t="shared" si="17"/>
        <v>6.28851933825079</v>
      </c>
      <c r="BA20" s="25">
        <f t="shared" si="18"/>
        <v>8.1750751397260277</v>
      </c>
      <c r="BB20" s="25">
        <f t="shared" si="19"/>
        <v>4.4019635367755523</v>
      </c>
      <c r="BC20" s="68">
        <v>3</v>
      </c>
      <c r="BD20" s="30" t="s">
        <v>48</v>
      </c>
    </row>
    <row r="21" spans="1:56" ht="15" customHeight="1" x14ac:dyDescent="0.25">
      <c r="A21" s="68"/>
      <c r="B21" s="7" t="s">
        <v>49</v>
      </c>
      <c r="C21" s="45">
        <v>404</v>
      </c>
      <c r="D21" s="17">
        <v>565.9</v>
      </c>
      <c r="E21" s="73">
        <f t="shared" si="0"/>
        <v>1.4007425742574258</v>
      </c>
      <c r="F21" s="48">
        <f t="shared" si="1"/>
        <v>0.4843324991839843</v>
      </c>
      <c r="G21" s="19">
        <v>9.6999999999999993</v>
      </c>
      <c r="H21" s="19">
        <v>3043.4</v>
      </c>
      <c r="I21" s="20">
        <f t="shared" si="2"/>
        <v>3.1872248143523687E-3</v>
      </c>
      <c r="J21" s="34">
        <f t="shared" si="3"/>
        <v>3.1872248143523685E-2</v>
      </c>
      <c r="K21" s="19">
        <v>1714.4</v>
      </c>
      <c r="L21" s="19">
        <v>1101.9000000000001</v>
      </c>
      <c r="M21" s="20">
        <f t="shared" si="4"/>
        <v>1.5558580633451311</v>
      </c>
      <c r="N21" s="34">
        <f t="shared" si="5"/>
        <v>0.26473118401548845</v>
      </c>
      <c r="O21" s="20">
        <v>690.02</v>
      </c>
      <c r="P21" s="20">
        <v>2996.38</v>
      </c>
      <c r="Q21" s="20">
        <f t="shared" si="6"/>
        <v>0.23028454334897441</v>
      </c>
      <c r="R21" s="34">
        <f t="shared" si="7"/>
        <v>0.72907700782473595</v>
      </c>
      <c r="S21" s="20">
        <v>2917.28</v>
      </c>
      <c r="T21" s="20">
        <v>2532.85</v>
      </c>
      <c r="U21" s="20">
        <v>2964.43</v>
      </c>
      <c r="V21" s="73">
        <v>2532.86</v>
      </c>
      <c r="W21" s="21">
        <f t="shared" si="8"/>
        <v>-1.6158887731036929E-2</v>
      </c>
      <c r="X21" s="36">
        <f t="shared" si="9"/>
        <v>0.40397219327592321</v>
      </c>
      <c r="Y21" s="17" t="s">
        <v>36</v>
      </c>
      <c r="Z21" s="36">
        <v>1</v>
      </c>
      <c r="AA21" s="73">
        <v>1062.45</v>
      </c>
      <c r="AB21" s="49">
        <v>1876.97</v>
      </c>
      <c r="AC21" s="17">
        <f t="shared" si="10"/>
        <v>0.56604527509763081</v>
      </c>
      <c r="AD21" s="36">
        <f t="shared" si="11"/>
        <v>0.85436085153199037</v>
      </c>
      <c r="AE21" s="18" t="s">
        <v>36</v>
      </c>
      <c r="AF21" s="36">
        <v>0.5</v>
      </c>
      <c r="AG21" s="18">
        <v>566.6</v>
      </c>
      <c r="AH21" s="18">
        <v>311.8</v>
      </c>
      <c r="AI21" s="18">
        <f t="shared" si="12"/>
        <v>1.8171905067350866</v>
      </c>
      <c r="AJ21" s="52">
        <f t="shared" si="13"/>
        <v>0.61146033782339104</v>
      </c>
      <c r="AK21" s="55">
        <v>723.5</v>
      </c>
      <c r="AL21" s="55">
        <v>594.4</v>
      </c>
      <c r="AM21" s="55">
        <v>327.60000000000002</v>
      </c>
      <c r="AN21" s="55">
        <v>1271.8</v>
      </c>
      <c r="AO21" s="55">
        <f t="shared" si="14"/>
        <v>2.107897571890279</v>
      </c>
      <c r="AP21" s="52">
        <f t="shared" si="15"/>
        <v>0.41393916143232473</v>
      </c>
      <c r="AQ21" s="22" t="s">
        <v>38</v>
      </c>
      <c r="AR21" s="55">
        <f t="shared" si="16"/>
        <v>0.91666666666666663</v>
      </c>
      <c r="AS21" s="41" t="s">
        <v>37</v>
      </c>
      <c r="AT21" s="23" t="s">
        <v>39</v>
      </c>
      <c r="AU21" s="43">
        <v>1</v>
      </c>
      <c r="AV21" s="23" t="s">
        <v>73</v>
      </c>
      <c r="AW21" s="43">
        <v>1</v>
      </c>
      <c r="AX21" s="23" t="s">
        <v>36</v>
      </c>
      <c r="AY21" s="44">
        <v>1</v>
      </c>
      <c r="AZ21" s="24">
        <f t="shared" si="17"/>
        <v>7.3651740546599322</v>
      </c>
      <c r="BA21" s="25">
        <f t="shared" si="18"/>
        <v>9.5747262710579122</v>
      </c>
      <c r="BB21" s="25">
        <f t="shared" si="19"/>
        <v>5.1556218382619523</v>
      </c>
      <c r="BC21" s="68">
        <v>2</v>
      </c>
      <c r="BD21" s="57" t="s">
        <v>49</v>
      </c>
    </row>
    <row r="22" spans="1:56" ht="16.5" customHeight="1" x14ac:dyDescent="0.25">
      <c r="A22" s="68"/>
      <c r="B22" s="7" t="s">
        <v>50</v>
      </c>
      <c r="C22" s="45">
        <v>3302</v>
      </c>
      <c r="D22" s="17">
        <v>5388.5</v>
      </c>
      <c r="E22" s="73">
        <f t="shared" si="0"/>
        <v>1.6318897637795275</v>
      </c>
      <c r="F22" s="48">
        <f t="shared" si="1"/>
        <v>0.73834039975772248</v>
      </c>
      <c r="G22" s="19">
        <v>51.7</v>
      </c>
      <c r="H22" s="19">
        <v>10932.7</v>
      </c>
      <c r="I22" s="20">
        <f t="shared" si="2"/>
        <v>4.7289324686490986E-3</v>
      </c>
      <c r="J22" s="34">
        <f t="shared" si="3"/>
        <v>4.7289324686490983E-2</v>
      </c>
      <c r="K22" s="19">
        <v>4337.2</v>
      </c>
      <c r="L22" s="19">
        <v>4187.5</v>
      </c>
      <c r="M22" s="20">
        <f t="shared" si="4"/>
        <v>1.0357492537313433</v>
      </c>
      <c r="N22" s="34">
        <f t="shared" si="5"/>
        <v>0.80651119402985072</v>
      </c>
      <c r="O22" s="20">
        <v>0</v>
      </c>
      <c r="P22" s="20">
        <v>10856.35</v>
      </c>
      <c r="Q22" s="20">
        <f t="shared" si="6"/>
        <v>0</v>
      </c>
      <c r="R22" s="34">
        <f t="shared" si="7"/>
        <v>1</v>
      </c>
      <c r="S22" s="20">
        <v>10456.75</v>
      </c>
      <c r="T22" s="20">
        <v>8125.79</v>
      </c>
      <c r="U22" s="20">
        <v>10533.11</v>
      </c>
      <c r="V22" s="73">
        <v>8074.04</v>
      </c>
      <c r="W22" s="21">
        <f t="shared" si="8"/>
        <v>-1.2251416549119046E-2</v>
      </c>
      <c r="X22" s="36">
        <f t="shared" si="9"/>
        <v>0.30628541372797613</v>
      </c>
      <c r="Y22" s="17" t="s">
        <v>36</v>
      </c>
      <c r="Z22" s="36">
        <v>1</v>
      </c>
      <c r="AA22" s="73">
        <v>3986.84</v>
      </c>
      <c r="AB22" s="49">
        <v>6536.27</v>
      </c>
      <c r="AC22" s="17">
        <f t="shared" si="10"/>
        <v>0.60995644304779328</v>
      </c>
      <c r="AD22" s="36">
        <f t="shared" si="11"/>
        <v>0.84063861154756458</v>
      </c>
      <c r="AE22" s="18" t="s">
        <v>40</v>
      </c>
      <c r="AF22" s="36">
        <v>1</v>
      </c>
      <c r="AG22" s="18">
        <v>5501.1</v>
      </c>
      <c r="AH22" s="18">
        <v>3451.9</v>
      </c>
      <c r="AI22" s="18">
        <f t="shared" si="12"/>
        <v>1.5936440800718445</v>
      </c>
      <c r="AJ22" s="52">
        <f t="shared" si="13"/>
        <v>0.46242938671456302</v>
      </c>
      <c r="AK22" s="55">
        <v>1825.3</v>
      </c>
      <c r="AL22" s="55">
        <v>2027.3</v>
      </c>
      <c r="AM22" s="55">
        <v>1616.1</v>
      </c>
      <c r="AN22" s="55">
        <v>4988</v>
      </c>
      <c r="AO22" s="55">
        <f t="shared" si="14"/>
        <v>2.4875448211890143</v>
      </c>
      <c r="AP22" s="52">
        <f t="shared" si="15"/>
        <v>0.26735721189613348</v>
      </c>
      <c r="AQ22" s="22" t="s">
        <v>37</v>
      </c>
      <c r="AR22" s="55">
        <f t="shared" si="16"/>
        <v>1</v>
      </c>
      <c r="AS22" s="41" t="s">
        <v>38</v>
      </c>
      <c r="AT22" s="23" t="s">
        <v>39</v>
      </c>
      <c r="AU22" s="43">
        <v>1</v>
      </c>
      <c r="AV22" s="23" t="s">
        <v>92</v>
      </c>
      <c r="AW22" s="43">
        <v>1</v>
      </c>
      <c r="AX22" s="23" t="s">
        <v>36</v>
      </c>
      <c r="AY22" s="44">
        <v>1</v>
      </c>
      <c r="AZ22" s="24">
        <f t="shared" si="17"/>
        <v>9.5402801137888726</v>
      </c>
      <c r="BA22" s="25">
        <f t="shared" si="18"/>
        <v>12.402364147925535</v>
      </c>
      <c r="BB22" s="25">
        <f t="shared" si="19"/>
        <v>6.6781960796522108</v>
      </c>
      <c r="BC22" s="68">
        <v>1</v>
      </c>
      <c r="BD22" s="29" t="s">
        <v>50</v>
      </c>
    </row>
    <row r="23" spans="1:56" ht="15" customHeight="1" x14ac:dyDescent="0.25">
      <c r="A23" s="68"/>
      <c r="B23" s="7" t="s">
        <v>51</v>
      </c>
      <c r="C23" s="45">
        <v>435.8</v>
      </c>
      <c r="D23" s="17">
        <v>816.6</v>
      </c>
      <c r="E23" s="73">
        <f t="shared" si="0"/>
        <v>1.8737953189536485</v>
      </c>
      <c r="F23" s="48">
        <f t="shared" si="1"/>
        <v>1.0041706801688444</v>
      </c>
      <c r="G23" s="19">
        <v>2.1</v>
      </c>
      <c r="H23" s="19">
        <v>2579.9</v>
      </c>
      <c r="I23" s="20">
        <f t="shared" si="2"/>
        <v>8.1398503817977437E-4</v>
      </c>
      <c r="J23" s="34">
        <f t="shared" si="3"/>
        <v>8.1398503817977433E-3</v>
      </c>
      <c r="K23" s="19">
        <v>1174.9000000000001</v>
      </c>
      <c r="L23" s="19">
        <v>1280.7</v>
      </c>
      <c r="M23" s="20">
        <f>K23/L23</f>
        <v>0.91738892793003834</v>
      </c>
      <c r="N23" s="34">
        <f t="shared" si="5"/>
        <v>0.92980320007287676</v>
      </c>
      <c r="O23" s="20">
        <v>1990.32</v>
      </c>
      <c r="P23" s="20">
        <v>2546.39</v>
      </c>
      <c r="Q23" s="20">
        <f t="shared" si="6"/>
        <v>0.78162418168465952</v>
      </c>
      <c r="R23" s="34">
        <f t="shared" si="7"/>
        <v>8.0442139194518189E-2</v>
      </c>
      <c r="S23" s="20">
        <v>2471.39</v>
      </c>
      <c r="T23" s="20">
        <v>1656.35</v>
      </c>
      <c r="U23" s="20">
        <v>2504.9</v>
      </c>
      <c r="V23" s="73">
        <v>1656.35</v>
      </c>
      <c r="W23" s="21">
        <f t="shared" si="8"/>
        <v>-1.355917115469441E-2</v>
      </c>
      <c r="X23" s="36">
        <f t="shared" si="9"/>
        <v>0.33897927886736023</v>
      </c>
      <c r="Y23" s="17" t="s">
        <v>36</v>
      </c>
      <c r="Z23" s="36">
        <v>1</v>
      </c>
      <c r="AA23" s="73">
        <v>909.23</v>
      </c>
      <c r="AB23" s="49">
        <v>1555.67</v>
      </c>
      <c r="AC23" s="17">
        <f>AA23/AB23</f>
        <v>0.58446200029569251</v>
      </c>
      <c r="AD23" s="36">
        <f t="shared" si="11"/>
        <v>0.84860562490759606</v>
      </c>
      <c r="AE23" s="18" t="s">
        <v>36</v>
      </c>
      <c r="AF23" s="36">
        <v>0.5</v>
      </c>
      <c r="AG23" s="18">
        <v>816.7</v>
      </c>
      <c r="AH23" s="18">
        <v>479.7</v>
      </c>
      <c r="AI23" s="18">
        <f t="shared" si="12"/>
        <v>1.7025224098394831</v>
      </c>
      <c r="AJ23" s="52">
        <f t="shared" si="13"/>
        <v>0.53501493989298876</v>
      </c>
      <c r="AK23" s="55">
        <v>864</v>
      </c>
      <c r="AL23" s="55">
        <v>405.2</v>
      </c>
      <c r="AM23" s="55">
        <v>285</v>
      </c>
      <c r="AN23" s="55">
        <v>917.1</v>
      </c>
      <c r="AO23" s="55">
        <f t="shared" si="14"/>
        <v>1.6093049917525533</v>
      </c>
      <c r="AP23" s="52">
        <f t="shared" si="15"/>
        <v>0.60644594913028826</v>
      </c>
      <c r="AQ23" s="22" t="s">
        <v>37</v>
      </c>
      <c r="AR23" s="55">
        <f t="shared" si="16"/>
        <v>1</v>
      </c>
      <c r="AS23" s="41" t="s">
        <v>38</v>
      </c>
      <c r="AT23" s="23" t="s">
        <v>39</v>
      </c>
      <c r="AU23" s="43">
        <v>1</v>
      </c>
      <c r="AV23" s="23" t="s">
        <v>87</v>
      </c>
      <c r="AW23" s="43">
        <v>1</v>
      </c>
      <c r="AX23" s="23" t="s">
        <v>36</v>
      </c>
      <c r="AY23" s="44">
        <v>1</v>
      </c>
      <c r="AZ23" s="24">
        <f t="shared" si="17"/>
        <v>8.9230302340448411</v>
      </c>
      <c r="BA23" s="25">
        <f t="shared" si="18"/>
        <v>11.599939304258294</v>
      </c>
      <c r="BB23" s="25">
        <f t="shared" si="19"/>
        <v>6.246121163831388</v>
      </c>
      <c r="BC23" s="68">
        <v>2</v>
      </c>
      <c r="BD23" s="57" t="s">
        <v>51</v>
      </c>
    </row>
    <row r="24" spans="1:56" ht="15" customHeight="1" x14ac:dyDescent="0.25">
      <c r="A24" s="68"/>
      <c r="B24" s="7" t="s">
        <v>52</v>
      </c>
      <c r="C24" s="45">
        <v>185</v>
      </c>
      <c r="D24" s="17">
        <v>221.6</v>
      </c>
      <c r="E24" s="73">
        <f t="shared" si="0"/>
        <v>1.1978378378378378</v>
      </c>
      <c r="F24" s="48">
        <f t="shared" si="1"/>
        <v>0.26136026136026136</v>
      </c>
      <c r="G24" s="19">
        <v>0.5</v>
      </c>
      <c r="H24" s="19">
        <v>2400.6999999999998</v>
      </c>
      <c r="I24" s="20">
        <f t="shared" si="2"/>
        <v>2.0827258716207774E-4</v>
      </c>
      <c r="J24" s="34">
        <f t="shared" si="3"/>
        <v>2.0827258716207774E-3</v>
      </c>
      <c r="K24" s="19">
        <v>1801.3</v>
      </c>
      <c r="L24" s="19">
        <v>1666.5</v>
      </c>
      <c r="M24" s="20">
        <f>K24/L24</f>
        <v>1.0808880888088808</v>
      </c>
      <c r="N24" s="34">
        <f t="shared" si="5"/>
        <v>0.75949157415741586</v>
      </c>
      <c r="O24" s="20">
        <v>690.83</v>
      </c>
      <c r="P24" s="20">
        <v>2400.14</v>
      </c>
      <c r="Q24" s="20">
        <f t="shared" si="6"/>
        <v>0.28782904330580722</v>
      </c>
      <c r="R24" s="34">
        <f t="shared" si="7"/>
        <v>0.66137759611081515</v>
      </c>
      <c r="S24" s="20">
        <v>2332.64</v>
      </c>
      <c r="T24" s="20">
        <v>2276.71</v>
      </c>
      <c r="U24" s="20">
        <v>2333.25</v>
      </c>
      <c r="V24" s="73">
        <v>2276.71</v>
      </c>
      <c r="W24" s="21">
        <f t="shared" si="8"/>
        <v>-2.6150627615068224E-4</v>
      </c>
      <c r="X24" s="36">
        <f t="shared" si="9"/>
        <v>6.5376569037670562E-3</v>
      </c>
      <c r="Y24" s="17" t="s">
        <v>36</v>
      </c>
      <c r="Z24" s="36">
        <v>1</v>
      </c>
      <c r="AA24" s="73">
        <v>475.41</v>
      </c>
      <c r="AB24" s="49">
        <v>1837.84</v>
      </c>
      <c r="AC24" s="17">
        <f>AA24/AB24</f>
        <v>0.25867866626039265</v>
      </c>
      <c r="AD24" s="36">
        <f t="shared" si="11"/>
        <v>0.95041291679362727</v>
      </c>
      <c r="AE24" s="18" t="s">
        <v>36</v>
      </c>
      <c r="AF24" s="36">
        <v>0.5</v>
      </c>
      <c r="AG24" s="18">
        <v>221.5</v>
      </c>
      <c r="AH24" s="18">
        <v>163</v>
      </c>
      <c r="AI24" s="18">
        <f t="shared" si="12"/>
        <v>1.3588957055214723</v>
      </c>
      <c r="AJ24" s="52">
        <f t="shared" si="13"/>
        <v>0.3059304703476482</v>
      </c>
      <c r="AK24" s="55">
        <v>568.70000000000005</v>
      </c>
      <c r="AL24" s="55">
        <v>442.9</v>
      </c>
      <c r="AM24" s="55">
        <v>293.3</v>
      </c>
      <c r="AN24" s="55">
        <v>1027.8</v>
      </c>
      <c r="AO24" s="55">
        <f t="shared" si="14"/>
        <v>2.1481269898773152</v>
      </c>
      <c r="AP24" s="52">
        <f t="shared" si="15"/>
        <v>0.3984065676149362</v>
      </c>
      <c r="AQ24" s="22" t="s">
        <v>38</v>
      </c>
      <c r="AR24" s="55">
        <f t="shared" si="16"/>
        <v>0.91666666666666663</v>
      </c>
      <c r="AS24" s="41" t="s">
        <v>37</v>
      </c>
      <c r="AT24" s="23" t="s">
        <v>39</v>
      </c>
      <c r="AU24" s="43">
        <v>1</v>
      </c>
      <c r="AV24" s="23" t="s">
        <v>88</v>
      </c>
      <c r="AW24" s="43">
        <v>1</v>
      </c>
      <c r="AX24" s="23" t="s">
        <v>36</v>
      </c>
      <c r="AY24" s="44">
        <v>1</v>
      </c>
      <c r="AZ24" s="24">
        <f t="shared" si="17"/>
        <v>6.9170283405886623</v>
      </c>
      <c r="BA24" s="25">
        <f t="shared" si="18"/>
        <v>8.9921368427652606</v>
      </c>
      <c r="BB24" s="25">
        <f t="shared" si="19"/>
        <v>4.8419198384120641</v>
      </c>
      <c r="BC24" s="68">
        <v>2</v>
      </c>
      <c r="BD24" s="57" t="s">
        <v>52</v>
      </c>
    </row>
    <row r="25" spans="1:56" ht="15" customHeight="1" x14ac:dyDescent="0.25">
      <c r="A25" s="68"/>
      <c r="B25" s="7" t="s">
        <v>53</v>
      </c>
      <c r="C25" s="45">
        <v>331</v>
      </c>
      <c r="D25" s="17">
        <v>581.6</v>
      </c>
      <c r="E25" s="73">
        <f t="shared" si="0"/>
        <v>1.7570996978851965</v>
      </c>
      <c r="F25" s="48">
        <f t="shared" si="1"/>
        <v>0.87593373393977625</v>
      </c>
      <c r="G25" s="19">
        <v>7.3</v>
      </c>
      <c r="H25" s="19">
        <v>5752.3</v>
      </c>
      <c r="I25" s="20">
        <f t="shared" si="2"/>
        <v>1.2690575943535628E-3</v>
      </c>
      <c r="J25" s="34">
        <f t="shared" si="3"/>
        <v>1.2690575943535627E-2</v>
      </c>
      <c r="K25" s="19">
        <v>1860.4</v>
      </c>
      <c r="L25" s="19">
        <v>1682.1</v>
      </c>
      <c r="M25" s="20">
        <f>K25/L25</f>
        <v>1.1059984543130612</v>
      </c>
      <c r="N25" s="34">
        <f t="shared" si="5"/>
        <v>0.7333349434238946</v>
      </c>
      <c r="O25" s="20">
        <v>917.14</v>
      </c>
      <c r="P25" s="20">
        <v>5739.02</v>
      </c>
      <c r="Q25" s="20">
        <f t="shared" si="6"/>
        <v>0.15980777205864413</v>
      </c>
      <c r="R25" s="34">
        <f t="shared" si="7"/>
        <v>0.81199085640159507</v>
      </c>
      <c r="S25" s="20">
        <v>5642.82</v>
      </c>
      <c r="T25" s="20">
        <v>3624.59</v>
      </c>
      <c r="U25" s="20">
        <v>5656.11</v>
      </c>
      <c r="V25" s="73">
        <v>3624.59</v>
      </c>
      <c r="W25" s="21">
        <f t="shared" si="8"/>
        <v>-2.3552053760353803E-3</v>
      </c>
      <c r="X25" s="36">
        <f t="shared" si="9"/>
        <v>5.8880134400884507E-2</v>
      </c>
      <c r="Y25" s="17" t="s">
        <v>36</v>
      </c>
      <c r="Z25" s="36">
        <v>1</v>
      </c>
      <c r="AA25" s="73">
        <v>3234.98</v>
      </c>
      <c r="AB25" s="49">
        <v>2111.13</v>
      </c>
      <c r="AC25" s="17">
        <f>AA25/AB25</f>
        <v>1.5323452369110382</v>
      </c>
      <c r="AD25" s="36">
        <f t="shared" si="11"/>
        <v>0.55239211346530059</v>
      </c>
      <c r="AE25" s="18" t="s">
        <v>36</v>
      </c>
      <c r="AF25" s="36">
        <v>0.5</v>
      </c>
      <c r="AG25" s="18">
        <v>581.70000000000005</v>
      </c>
      <c r="AH25" s="18">
        <v>376.6</v>
      </c>
      <c r="AI25" s="18">
        <f t="shared" si="12"/>
        <v>1.5446096654275092</v>
      </c>
      <c r="AJ25" s="52">
        <f t="shared" si="13"/>
        <v>0.42973977695167281</v>
      </c>
      <c r="AK25" s="55">
        <v>909.7</v>
      </c>
      <c r="AL25" s="55">
        <v>1047.9000000000001</v>
      </c>
      <c r="AM25" s="55">
        <v>509.3</v>
      </c>
      <c r="AN25" s="55">
        <v>2875.9</v>
      </c>
      <c r="AO25" s="55">
        <f t="shared" si="14"/>
        <v>3.1794412567852914</v>
      </c>
      <c r="AP25" s="52">
        <f t="shared" si="15"/>
        <v>2.1573097093000902E-4</v>
      </c>
      <c r="AQ25" s="22" t="s">
        <v>37</v>
      </c>
      <c r="AR25" s="55">
        <f t="shared" si="16"/>
        <v>1</v>
      </c>
      <c r="AS25" s="41" t="s">
        <v>38</v>
      </c>
      <c r="AT25" s="23" t="s">
        <v>39</v>
      </c>
      <c r="AU25" s="43">
        <v>1</v>
      </c>
      <c r="AV25" s="23" t="s">
        <v>40</v>
      </c>
      <c r="AW25" s="43">
        <v>0</v>
      </c>
      <c r="AX25" s="23" t="s">
        <v>36</v>
      </c>
      <c r="AY25" s="44">
        <v>1</v>
      </c>
      <c r="AZ25" s="24">
        <f t="shared" si="17"/>
        <v>7.0466064369261598</v>
      </c>
      <c r="BA25" s="25">
        <f t="shared" si="18"/>
        <v>9.1605883680040083</v>
      </c>
      <c r="BB25" s="25">
        <f t="shared" si="19"/>
        <v>4.9326245058483114</v>
      </c>
      <c r="BC25" s="68">
        <v>2</v>
      </c>
      <c r="BD25" s="57" t="s">
        <v>53</v>
      </c>
    </row>
    <row r="26" spans="1:56" ht="15" customHeight="1" x14ac:dyDescent="0.25">
      <c r="A26" s="68"/>
      <c r="B26" s="7" t="s">
        <v>54</v>
      </c>
      <c r="C26" s="45">
        <v>475</v>
      </c>
      <c r="D26" s="17">
        <v>598.6</v>
      </c>
      <c r="E26" s="73">
        <f t="shared" si="0"/>
        <v>1.2602105263157894</v>
      </c>
      <c r="F26" s="48">
        <f t="shared" si="1"/>
        <v>0.32990167727009828</v>
      </c>
      <c r="G26" s="20">
        <v>1.6</v>
      </c>
      <c r="H26" s="19">
        <v>3590.2</v>
      </c>
      <c r="I26" s="20">
        <f t="shared" si="2"/>
        <v>4.4565762353072257E-4</v>
      </c>
      <c r="J26" s="34">
        <f t="shared" si="3"/>
        <v>4.4565762353072254E-3</v>
      </c>
      <c r="K26" s="20">
        <v>2108.9</v>
      </c>
      <c r="L26" s="19">
        <v>1650.5</v>
      </c>
      <c r="M26" s="20">
        <f t="shared" ref="M26:M28" si="20">K26/L26</f>
        <v>1.2777340199939413</v>
      </c>
      <c r="N26" s="34">
        <f t="shared" si="5"/>
        <v>0.5544437291729778</v>
      </c>
      <c r="O26" s="20">
        <v>1228.55</v>
      </c>
      <c r="P26" s="20">
        <v>3581.33</v>
      </c>
      <c r="Q26" s="20">
        <f t="shared" si="6"/>
        <v>0.34304294773170863</v>
      </c>
      <c r="R26" s="34">
        <f t="shared" si="7"/>
        <v>0.59642006149210747</v>
      </c>
      <c r="S26" s="20">
        <v>3501.63</v>
      </c>
      <c r="T26" s="20">
        <v>3073.62</v>
      </c>
      <c r="U26" s="20">
        <v>3510.45</v>
      </c>
      <c r="V26" s="73">
        <v>3073.62</v>
      </c>
      <c r="W26" s="21">
        <f t="shared" si="8"/>
        <v>-2.5188269463077792E-3</v>
      </c>
      <c r="X26" s="36">
        <f t="shared" si="9"/>
        <v>6.2970673657694473E-2</v>
      </c>
      <c r="Y26" s="17" t="s">
        <v>36</v>
      </c>
      <c r="Z26" s="36">
        <v>1</v>
      </c>
      <c r="AA26" s="73">
        <v>987.9</v>
      </c>
      <c r="AB26" s="49">
        <v>2232.56</v>
      </c>
      <c r="AC26" s="17">
        <f t="shared" ref="AC26:AC28" si="21">AA26/AB26</f>
        <v>0.44249650625291148</v>
      </c>
      <c r="AD26" s="36">
        <f t="shared" si="11"/>
        <v>0.89296984179596517</v>
      </c>
      <c r="AE26" s="18" t="s">
        <v>36</v>
      </c>
      <c r="AF26" s="36">
        <v>0.5</v>
      </c>
      <c r="AG26" s="18">
        <v>598.70000000000005</v>
      </c>
      <c r="AH26" s="18">
        <v>245</v>
      </c>
      <c r="AI26" s="18">
        <f t="shared" si="12"/>
        <v>2.4436734693877553</v>
      </c>
      <c r="AJ26" s="52">
        <f t="shared" si="13"/>
        <v>1.0291156462585036</v>
      </c>
      <c r="AK26" s="55">
        <v>1010.2</v>
      </c>
      <c r="AL26" s="55">
        <v>636.4</v>
      </c>
      <c r="AM26" s="55">
        <v>228.6</v>
      </c>
      <c r="AN26" s="55">
        <v>1626.4</v>
      </c>
      <c r="AO26" s="55">
        <f t="shared" si="14"/>
        <v>2.3654204157617125</v>
      </c>
      <c r="AP26" s="52">
        <f t="shared" si="15"/>
        <v>0.31450949198389483</v>
      </c>
      <c r="AQ26" s="22" t="s">
        <v>38</v>
      </c>
      <c r="AR26" s="55">
        <f t="shared" si="16"/>
        <v>0.91666666666666663</v>
      </c>
      <c r="AS26" s="41" t="s">
        <v>37</v>
      </c>
      <c r="AT26" s="23" t="s">
        <v>39</v>
      </c>
      <c r="AU26" s="43">
        <v>1</v>
      </c>
      <c r="AV26" s="23" t="s">
        <v>89</v>
      </c>
      <c r="AW26" s="43">
        <v>1</v>
      </c>
      <c r="AX26" s="23" t="s">
        <v>36</v>
      </c>
      <c r="AY26" s="32">
        <v>1</v>
      </c>
      <c r="AZ26" s="24">
        <f t="shared" si="17"/>
        <v>7.3562162692951194</v>
      </c>
      <c r="BA26" s="25">
        <f t="shared" si="18"/>
        <v>9.5630811500836543</v>
      </c>
      <c r="BB26" s="25">
        <f t="shared" si="19"/>
        <v>5.1493513885065836</v>
      </c>
      <c r="BC26" s="68">
        <v>2</v>
      </c>
      <c r="BD26" s="57" t="s">
        <v>54</v>
      </c>
    </row>
    <row r="27" spans="1:56" ht="15" customHeight="1" x14ac:dyDescent="0.25">
      <c r="A27" s="68"/>
      <c r="B27" s="7" t="s">
        <v>55</v>
      </c>
      <c r="C27" s="45">
        <v>156</v>
      </c>
      <c r="D27" s="17">
        <v>166.5</v>
      </c>
      <c r="E27" s="73">
        <f t="shared" si="0"/>
        <v>1.0673076923076923</v>
      </c>
      <c r="F27" s="48">
        <f t="shared" si="1"/>
        <v>0.11792054099746407</v>
      </c>
      <c r="G27" s="20">
        <v>2.7</v>
      </c>
      <c r="H27" s="19">
        <v>1864</v>
      </c>
      <c r="I27" s="20">
        <f t="shared" si="2"/>
        <v>1.4484978540772533E-3</v>
      </c>
      <c r="J27" s="34">
        <f t="shared" si="3"/>
        <v>1.4484978540772533E-2</v>
      </c>
      <c r="K27" s="20">
        <v>695.4</v>
      </c>
      <c r="L27" s="19">
        <v>492.2</v>
      </c>
      <c r="M27" s="20">
        <f t="shared" si="20"/>
        <v>1.4128403088175538</v>
      </c>
      <c r="N27" s="34">
        <f t="shared" si="5"/>
        <v>0.41370801164838145</v>
      </c>
      <c r="O27" s="20">
        <v>997.51</v>
      </c>
      <c r="P27" s="20">
        <v>1812.61</v>
      </c>
      <c r="Q27" s="20">
        <f t="shared" si="6"/>
        <v>0.55031694628188088</v>
      </c>
      <c r="R27" s="34">
        <f t="shared" si="7"/>
        <v>0.35256829849190485</v>
      </c>
      <c r="S27" s="20">
        <v>1745.41</v>
      </c>
      <c r="T27" s="20">
        <v>1079.73</v>
      </c>
      <c r="U27" s="20">
        <v>1796.81</v>
      </c>
      <c r="V27" s="73">
        <v>1079.73</v>
      </c>
      <c r="W27" s="21">
        <f t="shared" si="8"/>
        <v>-2.9448668221220151E-2</v>
      </c>
      <c r="X27" s="36">
        <f t="shared" si="9"/>
        <v>0.73621670553050378</v>
      </c>
      <c r="Y27" s="17" t="s">
        <v>36</v>
      </c>
      <c r="Z27" s="36">
        <v>1</v>
      </c>
      <c r="AA27" s="73">
        <v>1080.02</v>
      </c>
      <c r="AB27" s="49">
        <v>706.78</v>
      </c>
      <c r="AC27" s="17">
        <f t="shared" si="21"/>
        <v>1.5280851184244038</v>
      </c>
      <c r="AD27" s="36">
        <f t="shared" si="11"/>
        <v>0.55372340049237379</v>
      </c>
      <c r="AE27" s="18" t="s">
        <v>36</v>
      </c>
      <c r="AF27" s="36">
        <v>0.5</v>
      </c>
      <c r="AG27" s="18">
        <v>167.4</v>
      </c>
      <c r="AH27" s="18">
        <v>153.80000000000001</v>
      </c>
      <c r="AI27" s="18">
        <f t="shared" si="12"/>
        <v>1.0884265279583876</v>
      </c>
      <c r="AJ27" s="52">
        <f t="shared" si="13"/>
        <v>0.1256176853055917</v>
      </c>
      <c r="AK27" s="55">
        <v>413.6</v>
      </c>
      <c r="AL27" s="55">
        <v>620.5</v>
      </c>
      <c r="AM27" s="55">
        <v>217.3</v>
      </c>
      <c r="AN27" s="55">
        <v>494</v>
      </c>
      <c r="AO27" s="55">
        <f t="shared" si="14"/>
        <v>1.0766123759571096</v>
      </c>
      <c r="AP27" s="52">
        <f t="shared" si="15"/>
        <v>0.8121187737617338</v>
      </c>
      <c r="AQ27" s="22" t="s">
        <v>38</v>
      </c>
      <c r="AR27" s="55">
        <f t="shared" si="16"/>
        <v>0.91666666666666663</v>
      </c>
      <c r="AS27" s="41" t="s">
        <v>37</v>
      </c>
      <c r="AT27" s="23" t="s">
        <v>39</v>
      </c>
      <c r="AU27" s="43">
        <v>1</v>
      </c>
      <c r="AV27" s="23" t="s">
        <v>90</v>
      </c>
      <c r="AW27" s="43">
        <v>1</v>
      </c>
      <c r="AX27" s="23" t="s">
        <v>36</v>
      </c>
      <c r="AY27" s="32">
        <v>1</v>
      </c>
      <c r="AZ27" s="24">
        <f t="shared" si="17"/>
        <v>6.6977869661972971</v>
      </c>
      <c r="BA27" s="25">
        <f t="shared" si="18"/>
        <v>8.7071230560564867</v>
      </c>
      <c r="BB27" s="25">
        <f t="shared" si="19"/>
        <v>4.6884508763381074</v>
      </c>
      <c r="BC27" s="68">
        <v>3</v>
      </c>
      <c r="BD27" s="74" t="s">
        <v>55</v>
      </c>
    </row>
    <row r="28" spans="1:56" ht="15.75" x14ac:dyDescent="0.25">
      <c r="A28" s="68"/>
      <c r="B28" s="7" t="s">
        <v>56</v>
      </c>
      <c r="C28" s="45">
        <f>SUM(C13:C27)</f>
        <v>8948.5</v>
      </c>
      <c r="D28" s="17">
        <f>SUM(D13:D27)</f>
        <v>12266.000000000002</v>
      </c>
      <c r="E28" s="73">
        <f t="shared" si="0"/>
        <v>1.3707325250041908</v>
      </c>
      <c r="F28" s="48">
        <f t="shared" si="1"/>
        <v>0.4513544230815284</v>
      </c>
      <c r="G28" s="20">
        <f>SUM(G13:G27)</f>
        <v>467.8</v>
      </c>
      <c r="H28" s="20">
        <f>SUM(H13:H27)</f>
        <v>64286.499999999993</v>
      </c>
      <c r="I28" s="20">
        <f t="shared" si="2"/>
        <v>7.2767999502228314E-3</v>
      </c>
      <c r="J28" s="34">
        <f t="shared" si="3"/>
        <v>7.2767999502228314E-2</v>
      </c>
      <c r="K28" s="20">
        <f>SUM(K13:K27)</f>
        <v>24446.600000000002</v>
      </c>
      <c r="L28" s="20">
        <f>SUM(L13:L27)</f>
        <v>21098.799999999999</v>
      </c>
      <c r="M28" s="20">
        <f t="shared" si="20"/>
        <v>1.1586725311392119</v>
      </c>
      <c r="N28" s="34">
        <f t="shared" si="5"/>
        <v>0.6784661133966543</v>
      </c>
      <c r="O28" s="20">
        <f>SUM(O13:O27)</f>
        <v>17048.28</v>
      </c>
      <c r="P28" s="20">
        <f>SUM(P13:P27)</f>
        <v>64168.289999999994</v>
      </c>
      <c r="Q28" s="20">
        <f t="shared" si="6"/>
        <v>0.26568075914131423</v>
      </c>
      <c r="R28" s="34">
        <f t="shared" si="7"/>
        <v>0.68743440101021847</v>
      </c>
      <c r="S28" s="20">
        <f>SUM(S13:S27)</f>
        <v>54930.22</v>
      </c>
      <c r="T28" s="20">
        <f>SUM(T13:T27)</f>
        <v>37618.430000000008</v>
      </c>
      <c r="U28" s="20">
        <f>SUM(U13:U27)</f>
        <v>55048.619999999995</v>
      </c>
      <c r="V28" s="73">
        <f>SUM(V13:V27)</f>
        <v>37246.230000000003</v>
      </c>
      <c r="W28" s="21">
        <f t="shared" si="8"/>
        <v>-8.9313314237590632E-3</v>
      </c>
      <c r="X28" s="36">
        <f t="shared" si="9"/>
        <v>0.22328328559397659</v>
      </c>
      <c r="Y28" s="17" t="s">
        <v>36</v>
      </c>
      <c r="Z28" s="36">
        <v>1</v>
      </c>
      <c r="AA28" s="49">
        <f>SUM(AA13:AA27)</f>
        <v>26631.32</v>
      </c>
      <c r="AB28" s="49">
        <f>SUM(AB13:AB27)</f>
        <v>27519.289999999997</v>
      </c>
      <c r="AC28" s="17">
        <f t="shared" si="21"/>
        <v>0.96773281578122117</v>
      </c>
      <c r="AD28" s="36">
        <f t="shared" si="11"/>
        <v>0.72883349506836848</v>
      </c>
      <c r="AE28" s="18">
        <v>0</v>
      </c>
      <c r="AF28" s="36">
        <v>0.5</v>
      </c>
      <c r="AG28" s="18">
        <f>SUM(AG13:AG27)</f>
        <v>12381.370000000004</v>
      </c>
      <c r="AH28" s="18">
        <f>SUM(AH13:AH27)</f>
        <v>8918.6999999999989</v>
      </c>
      <c r="AI28" s="18">
        <f t="shared" si="12"/>
        <v>1.3882482873064468</v>
      </c>
      <c r="AJ28" s="52">
        <f t="shared" si="13"/>
        <v>0.32549885820429786</v>
      </c>
      <c r="AK28" s="55">
        <f>SUM(AK13:AK27)</f>
        <v>11815.900000000003</v>
      </c>
      <c r="AL28" s="55">
        <f t="shared" ref="AL28:AN28" si="22">SUM(AL13:AL27)</f>
        <v>12733.8</v>
      </c>
      <c r="AM28" s="55">
        <f t="shared" si="22"/>
        <v>10242.599999999999</v>
      </c>
      <c r="AN28" s="55">
        <f t="shared" si="22"/>
        <v>19838.2</v>
      </c>
      <c r="AO28" s="55">
        <f t="shared" si="14"/>
        <v>1.5550619481374273</v>
      </c>
      <c r="AP28" s="52">
        <f t="shared" si="15"/>
        <v>0.62738920921334851</v>
      </c>
      <c r="AQ28" s="22" t="s">
        <v>37</v>
      </c>
      <c r="AR28" s="55">
        <f t="shared" si="16"/>
        <v>1</v>
      </c>
      <c r="AS28" s="41" t="s">
        <v>100</v>
      </c>
      <c r="AT28" s="17"/>
      <c r="AU28" s="36">
        <v>1</v>
      </c>
      <c r="AV28" s="17"/>
      <c r="AW28" s="36">
        <v>0.93</v>
      </c>
      <c r="AX28" s="17"/>
      <c r="AY28" s="32">
        <v>1</v>
      </c>
      <c r="AZ28" s="24">
        <f t="shared" si="17"/>
        <v>7.9564563564991921</v>
      </c>
      <c r="BA28" s="25">
        <f t="shared" si="18"/>
        <v>10.343393263448949</v>
      </c>
      <c r="BB28" s="25">
        <f t="shared" si="19"/>
        <v>5.5695194495494347</v>
      </c>
      <c r="BC28" s="68"/>
      <c r="BD28" s="7" t="s">
        <v>56</v>
      </c>
    </row>
    <row r="29" spans="1:56" x14ac:dyDescent="0.25">
      <c r="C29" s="27"/>
      <c r="D29" s="27"/>
      <c r="E29" s="27"/>
      <c r="F29" s="27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 t="s">
        <v>81</v>
      </c>
      <c r="AB29" s="27" t="s">
        <v>81</v>
      </c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</row>
    <row r="30" spans="1:56" x14ac:dyDescent="0.25"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</row>
  </sheetData>
  <customSheetViews>
    <customSheetView guid="{581E5DCE-8301-4104-A904-D824C9713B98}" fitToPage="1" hiddenRows="1" hiddenColumns="1" state="hidden" topLeftCell="B7">
      <selection activeCell="B33" sqref="B33"/>
      <pageMargins left="0.70866141732283472" right="0.70866141732283472" top="0.74803149606299213" bottom="0.74803149606299213" header="0.31496062992125984" footer="0.31496062992125984"/>
      <pageSetup paperSize="9" scale="88" fitToWidth="0" orientation="landscape" r:id="rId1"/>
    </customSheetView>
    <customSheetView guid="{FC496669-5C6B-4266-9CB8-30678E86A5A4}" showPageBreaks="1" fitToPage="1" printArea="1" hiddenRows="1" hiddenColumns="1" topLeftCell="W7">
      <selection activeCell="AG13" sqref="AG13:AG28"/>
      <pageMargins left="0.70866141732283472" right="0.70866141732283472" top="0.74803149606299213" bottom="0.74803149606299213" header="0.31496062992125984" footer="0.31496062992125984"/>
      <pageSetup paperSize="9" scale="89" fitToWidth="0" orientation="landscape" r:id="rId2"/>
    </customSheetView>
    <customSheetView guid="{B60EDDB9-DECD-4A90-B353-AD282E2381D3}" showPageBreaks="1" fitToPage="1" printArea="1" hiddenRows="1" hiddenColumns="1" state="hidden" topLeftCell="B7">
      <selection activeCell="B33" sqref="B33"/>
      <pageMargins left="0.70866141732283472" right="0.70866141732283472" top="0.74803149606299213" bottom="0.74803149606299213" header="0.31496062992125984" footer="0.31496062992125984"/>
      <pageSetup paperSize="9" scale="88" fitToWidth="0" orientation="landscape" r:id="rId3"/>
    </customSheetView>
    <customSheetView guid="{BC6D316B-DAD5-418B-8D84-F656534E82C1}" fitToPage="1" hiddenRows="1" hiddenColumns="1" state="hidden" topLeftCell="B7">
      <selection activeCell="B33" sqref="B33"/>
      <pageMargins left="0.70866141732283472" right="0.70866141732283472" top="0.74803149606299213" bottom="0.74803149606299213" header="0.31496062992125984" footer="0.31496062992125984"/>
      <pageSetup paperSize="9" scale="89" fitToWidth="0" orientation="landscape" r:id="rId4"/>
    </customSheetView>
    <customSheetView guid="{4500D945-A74C-4A7D-80F0-68F24DC8063A}" fitToPage="1" hiddenRows="1" hiddenColumns="1" state="hidden" topLeftCell="B7">
      <selection activeCell="B33" sqref="B33"/>
      <pageMargins left="0.70866141732283472" right="0.70866141732283472" top="0.74803149606299213" bottom="0.74803149606299213" header="0.31496062992125984" footer="0.31496062992125984"/>
      <pageSetup paperSize="9" scale="89" fitToWidth="0" orientation="landscape" r:id="rId5"/>
    </customSheetView>
  </customSheetViews>
  <mergeCells count="66">
    <mergeCell ref="B1:Z2"/>
    <mergeCell ref="A3:A10"/>
    <mergeCell ref="B3:B10"/>
    <mergeCell ref="C3:N3"/>
    <mergeCell ref="O3:AJ3"/>
    <mergeCell ref="L5:L10"/>
    <mergeCell ref="M5:M10"/>
    <mergeCell ref="D5:D10"/>
    <mergeCell ref="E5:E10"/>
    <mergeCell ref="F5:F10"/>
    <mergeCell ref="G5:G10"/>
    <mergeCell ref="H5:H10"/>
    <mergeCell ref="I5:I10"/>
    <mergeCell ref="K5:K10"/>
    <mergeCell ref="Z5:Z10"/>
    <mergeCell ref="O5:O8"/>
    <mergeCell ref="BD3:BD10"/>
    <mergeCell ref="C4:N4"/>
    <mergeCell ref="O4:R4"/>
    <mergeCell ref="V4:X4"/>
    <mergeCell ref="Y4:Z4"/>
    <mergeCell ref="AA4:AJ4"/>
    <mergeCell ref="AQ4:AR4"/>
    <mergeCell ref="AT4:AU4"/>
    <mergeCell ref="AV4:AW4"/>
    <mergeCell ref="AX4:AY4"/>
    <mergeCell ref="AQ3:BA3"/>
    <mergeCell ref="AZ4:AZ10"/>
    <mergeCell ref="BA4:BA10"/>
    <mergeCell ref="BB4:BB8"/>
    <mergeCell ref="BC4:BC8"/>
    <mergeCell ref="C5:C10"/>
    <mergeCell ref="P5:P8"/>
    <mergeCell ref="Q5:Q8"/>
    <mergeCell ref="R5:R8"/>
    <mergeCell ref="S5:S10"/>
    <mergeCell ref="T5:T8"/>
    <mergeCell ref="U5:U8"/>
    <mergeCell ref="V5:V10"/>
    <mergeCell ref="W5:W10"/>
    <mergeCell ref="X5:X10"/>
    <mergeCell ref="Y5:Y10"/>
    <mergeCell ref="AL5:AL8"/>
    <mergeCell ref="AA5:AA10"/>
    <mergeCell ref="AB5:AB10"/>
    <mergeCell ref="AC5:AC8"/>
    <mergeCell ref="AD5:AD10"/>
    <mergeCell ref="AE5:AE8"/>
    <mergeCell ref="AF5:AF8"/>
    <mergeCell ref="AG5:AG8"/>
    <mergeCell ref="AH5:AH8"/>
    <mergeCell ref="AI5:AI8"/>
    <mergeCell ref="AJ5:AJ8"/>
    <mergeCell ref="AK5:AK8"/>
    <mergeCell ref="AY5:AY10"/>
    <mergeCell ref="AM5:AM8"/>
    <mergeCell ref="AN5:AN8"/>
    <mergeCell ref="AO5:AO8"/>
    <mergeCell ref="AP5:AP8"/>
    <mergeCell ref="AQ5:AQ10"/>
    <mergeCell ref="AR5:AR8"/>
    <mergeCell ref="AT5:AT10"/>
    <mergeCell ref="AU5:AU10"/>
    <mergeCell ref="AV5:AV10"/>
    <mergeCell ref="AW5:AW10"/>
    <mergeCell ref="AX5:AX10"/>
  </mergeCells>
  <pageMargins left="0.70866141732283472" right="0.70866141732283472" top="0.74803149606299213" bottom="0.74803149606299213" header="0.31496062992125984" footer="0.31496062992125984"/>
  <pageSetup paperSize="9" scale="89" fitToWidth="0" orientation="landscape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82"/>
  <sheetViews>
    <sheetView tabSelected="1" topLeftCell="AJ1" workbookViewId="0">
      <selection activeCell="BD13" sqref="BD13"/>
    </sheetView>
  </sheetViews>
  <sheetFormatPr defaultRowHeight="15" x14ac:dyDescent="0.25"/>
  <cols>
    <col min="1" max="1" width="9.140625" hidden="1" customWidth="1"/>
    <col min="2" max="2" width="9.140625" customWidth="1"/>
    <col min="3" max="3" width="36" style="26" customWidth="1"/>
    <col min="4" max="4" width="13.28515625" customWidth="1"/>
    <col min="5" max="5" width="11.85546875" customWidth="1"/>
    <col min="6" max="6" width="13.7109375" customWidth="1"/>
    <col min="7" max="11" width="13.28515625" customWidth="1"/>
    <col min="12" max="12" width="17.85546875" customWidth="1"/>
    <col min="13" max="20" width="13.28515625" customWidth="1"/>
    <col min="21" max="21" width="15.28515625" customWidth="1"/>
    <col min="22" max="22" width="13.28515625" customWidth="1"/>
    <col min="23" max="23" width="14" customWidth="1"/>
    <col min="24" max="24" width="17.28515625" customWidth="1"/>
    <col min="25" max="25" width="11.140625" customWidth="1"/>
    <col min="26" max="26" width="12.85546875" customWidth="1"/>
    <col min="27" max="27" width="8.85546875" customWidth="1"/>
    <col min="28" max="28" width="19.7109375" customWidth="1"/>
    <col min="29" max="29" width="16.85546875" customWidth="1"/>
    <col min="30" max="30" width="17.28515625" customWidth="1"/>
    <col min="34" max="34" width="15.7109375" customWidth="1"/>
    <col min="35" max="35" width="18.140625" customWidth="1"/>
    <col min="36" max="36" width="13.5703125" customWidth="1"/>
    <col min="37" max="37" width="8.140625" customWidth="1"/>
    <col min="38" max="41" width="11.5703125" customWidth="1"/>
    <col min="42" max="42" width="11.7109375" customWidth="1"/>
    <col min="43" max="43" width="11.5703125" customWidth="1"/>
    <col min="44" max="44" width="10" customWidth="1"/>
    <col min="45" max="45" width="11" customWidth="1"/>
    <col min="46" max="46" width="7.5703125" customWidth="1"/>
    <col min="47" max="47" width="11.5703125" customWidth="1"/>
    <col min="48" max="48" width="9.28515625" customWidth="1"/>
    <col min="49" max="49" width="23.7109375" customWidth="1"/>
    <col min="50" max="51" width="9.42578125" customWidth="1"/>
    <col min="52" max="52" width="8.28515625" customWidth="1"/>
    <col min="53" max="53" width="11.85546875" style="1" customWidth="1"/>
    <col min="54" max="54" width="10.5703125" bestFit="1" customWidth="1"/>
    <col min="55" max="55" width="9.5703125" bestFit="1" customWidth="1"/>
    <col min="56" max="56" width="16.42578125" customWidth="1"/>
  </cols>
  <sheetData>
    <row r="1" spans="1:59" x14ac:dyDescent="0.25">
      <c r="C1" s="227" t="s">
        <v>132</v>
      </c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BD1" t="s">
        <v>133</v>
      </c>
    </row>
    <row r="2" spans="1:59" s="2" customFormat="1" ht="9" customHeight="1" x14ac:dyDescent="0.25"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BA2" s="3"/>
    </row>
    <row r="3" spans="1:59" ht="15" customHeight="1" x14ac:dyDescent="0.25">
      <c r="A3" s="204" t="s">
        <v>0</v>
      </c>
      <c r="B3" s="75"/>
      <c r="C3" s="180" t="s">
        <v>1</v>
      </c>
      <c r="D3" s="222" t="s">
        <v>2</v>
      </c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3"/>
      <c r="P3" s="222" t="s">
        <v>3</v>
      </c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229"/>
      <c r="AG3" s="229"/>
      <c r="AH3" s="229"/>
      <c r="AI3" s="229"/>
      <c r="AJ3" s="229"/>
      <c r="AK3" s="223"/>
      <c r="AL3" s="87"/>
      <c r="AM3" s="87"/>
      <c r="AN3" s="87"/>
      <c r="AO3" s="87"/>
      <c r="AP3" s="87"/>
      <c r="AQ3" s="87"/>
      <c r="AR3" s="222" t="s">
        <v>4</v>
      </c>
      <c r="AS3" s="229"/>
      <c r="AT3" s="229"/>
      <c r="AU3" s="229"/>
      <c r="AV3" s="229"/>
      <c r="AW3" s="229"/>
      <c r="AX3" s="229"/>
      <c r="AY3" s="229"/>
      <c r="AZ3" s="229"/>
      <c r="BA3" s="229"/>
      <c r="BB3" s="223"/>
      <c r="BC3" s="82"/>
      <c r="BD3" s="82"/>
      <c r="BE3" s="81"/>
      <c r="BF3" s="81"/>
      <c r="BG3" s="81"/>
    </row>
    <row r="4" spans="1:59" ht="18" customHeight="1" x14ac:dyDescent="0.25">
      <c r="A4" s="205"/>
      <c r="B4" s="76"/>
      <c r="C4" s="181"/>
      <c r="D4" s="236" t="s">
        <v>5</v>
      </c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8"/>
      <c r="P4" s="236"/>
      <c r="Q4" s="237"/>
      <c r="R4" s="237"/>
      <c r="S4" s="238"/>
      <c r="T4" s="88"/>
      <c r="U4" s="88"/>
      <c r="V4" s="88"/>
      <c r="W4" s="222" t="s">
        <v>6</v>
      </c>
      <c r="X4" s="229"/>
      <c r="Y4" s="223"/>
      <c r="Z4" s="239" t="s">
        <v>7</v>
      </c>
      <c r="AA4" s="240"/>
      <c r="AB4" s="222"/>
      <c r="AC4" s="229"/>
      <c r="AD4" s="229"/>
      <c r="AE4" s="229"/>
      <c r="AF4" s="229"/>
      <c r="AG4" s="229"/>
      <c r="AH4" s="229"/>
      <c r="AI4" s="229"/>
      <c r="AJ4" s="229"/>
      <c r="AK4" s="223"/>
      <c r="AL4" s="87"/>
      <c r="AM4" s="87"/>
      <c r="AN4" s="87"/>
      <c r="AO4" s="87"/>
      <c r="AP4" s="87"/>
      <c r="AQ4" s="87"/>
      <c r="AR4" s="222" t="s">
        <v>8</v>
      </c>
      <c r="AS4" s="223"/>
      <c r="AT4" s="89"/>
      <c r="AU4" s="222" t="s">
        <v>9</v>
      </c>
      <c r="AV4" s="223"/>
      <c r="AW4" s="222" t="s">
        <v>10</v>
      </c>
      <c r="AX4" s="223"/>
      <c r="AY4" s="222" t="s">
        <v>11</v>
      </c>
      <c r="AZ4" s="223"/>
      <c r="BA4" s="233" t="s">
        <v>117</v>
      </c>
      <c r="BB4" s="180" t="s">
        <v>13</v>
      </c>
      <c r="BC4" s="180" t="s">
        <v>14</v>
      </c>
      <c r="BD4" s="219" t="s">
        <v>15</v>
      </c>
      <c r="BE4" s="81"/>
      <c r="BF4" s="81"/>
      <c r="BG4" s="81"/>
    </row>
    <row r="5" spans="1:59" ht="15.75" customHeight="1" x14ac:dyDescent="0.25">
      <c r="A5" s="205"/>
      <c r="B5" s="76"/>
      <c r="C5" s="181"/>
      <c r="D5" s="180" t="s">
        <v>101</v>
      </c>
      <c r="E5" s="180" t="s">
        <v>102</v>
      </c>
      <c r="F5" s="180" t="s">
        <v>103</v>
      </c>
      <c r="G5" s="183" t="s">
        <v>19</v>
      </c>
      <c r="H5" s="214" t="s">
        <v>104</v>
      </c>
      <c r="I5" s="214" t="s">
        <v>58</v>
      </c>
      <c r="J5" s="230" t="s">
        <v>105</v>
      </c>
      <c r="K5" s="78"/>
      <c r="L5" s="214" t="s">
        <v>106</v>
      </c>
      <c r="M5" s="214" t="s">
        <v>107</v>
      </c>
      <c r="N5" s="230" t="s">
        <v>108</v>
      </c>
      <c r="O5" s="78"/>
      <c r="P5" s="217" t="s">
        <v>63</v>
      </c>
      <c r="Q5" s="217" t="s">
        <v>109</v>
      </c>
      <c r="R5" s="217" t="s">
        <v>110</v>
      </c>
      <c r="S5" s="183" t="s">
        <v>20</v>
      </c>
      <c r="T5" s="180" t="s">
        <v>111</v>
      </c>
      <c r="U5" s="217" t="s">
        <v>112</v>
      </c>
      <c r="V5" s="217" t="s">
        <v>113</v>
      </c>
      <c r="W5" s="180" t="s">
        <v>114</v>
      </c>
      <c r="X5" s="180" t="s">
        <v>21</v>
      </c>
      <c r="Y5" s="183" t="s">
        <v>20</v>
      </c>
      <c r="Z5" s="180" t="s">
        <v>22</v>
      </c>
      <c r="AA5" s="183" t="s">
        <v>20</v>
      </c>
      <c r="AB5" s="224" t="s">
        <v>23</v>
      </c>
      <c r="AC5" s="180" t="s">
        <v>24</v>
      </c>
      <c r="AD5" s="224" t="s">
        <v>25</v>
      </c>
      <c r="AE5" s="183" t="s">
        <v>20</v>
      </c>
      <c r="AF5" s="217" t="s">
        <v>71</v>
      </c>
      <c r="AG5" s="183" t="s">
        <v>66</v>
      </c>
      <c r="AH5" s="241" t="s">
        <v>26</v>
      </c>
      <c r="AI5" s="241" t="s">
        <v>27</v>
      </c>
      <c r="AJ5" s="241" t="s">
        <v>28</v>
      </c>
      <c r="AK5" s="183" t="s">
        <v>20</v>
      </c>
      <c r="AL5" s="217" t="s">
        <v>127</v>
      </c>
      <c r="AM5" s="217" t="s">
        <v>128</v>
      </c>
      <c r="AN5" s="217" t="s">
        <v>129</v>
      </c>
      <c r="AO5" s="217" t="s">
        <v>130</v>
      </c>
      <c r="AP5" s="217" t="s">
        <v>115</v>
      </c>
      <c r="AQ5" s="183" t="s">
        <v>20</v>
      </c>
      <c r="AR5" s="180" t="s">
        <v>116</v>
      </c>
      <c r="AS5" s="180" t="s">
        <v>29</v>
      </c>
      <c r="AT5" s="90"/>
      <c r="AU5" s="244" t="s">
        <v>30</v>
      </c>
      <c r="AV5" s="183" t="s">
        <v>20</v>
      </c>
      <c r="AW5" s="244" t="s">
        <v>31</v>
      </c>
      <c r="AX5" s="183" t="s">
        <v>20</v>
      </c>
      <c r="AY5" s="244" t="s">
        <v>131</v>
      </c>
      <c r="AZ5" s="183" t="s">
        <v>20</v>
      </c>
      <c r="BA5" s="234"/>
      <c r="BB5" s="181"/>
      <c r="BC5" s="181"/>
      <c r="BD5" s="220"/>
      <c r="BE5" s="81"/>
      <c r="BF5" s="81"/>
      <c r="BG5" s="81"/>
    </row>
    <row r="6" spans="1:59" ht="15.75" customHeight="1" x14ac:dyDescent="0.25">
      <c r="A6" s="205"/>
      <c r="B6" s="76"/>
      <c r="C6" s="181"/>
      <c r="D6" s="181"/>
      <c r="E6" s="181"/>
      <c r="F6" s="181"/>
      <c r="G6" s="184"/>
      <c r="H6" s="215"/>
      <c r="I6" s="215"/>
      <c r="J6" s="231"/>
      <c r="K6" s="79"/>
      <c r="L6" s="215"/>
      <c r="M6" s="215"/>
      <c r="N6" s="231"/>
      <c r="O6" s="79"/>
      <c r="P6" s="218"/>
      <c r="Q6" s="218"/>
      <c r="R6" s="218"/>
      <c r="S6" s="184"/>
      <c r="T6" s="181"/>
      <c r="U6" s="218"/>
      <c r="V6" s="218"/>
      <c r="W6" s="181"/>
      <c r="X6" s="181"/>
      <c r="Y6" s="184"/>
      <c r="Z6" s="181"/>
      <c r="AA6" s="184"/>
      <c r="AB6" s="225"/>
      <c r="AC6" s="181"/>
      <c r="AD6" s="225"/>
      <c r="AE6" s="184"/>
      <c r="AF6" s="218"/>
      <c r="AG6" s="184"/>
      <c r="AH6" s="242"/>
      <c r="AI6" s="242"/>
      <c r="AJ6" s="242"/>
      <c r="AK6" s="184"/>
      <c r="AL6" s="218"/>
      <c r="AM6" s="218"/>
      <c r="AN6" s="218"/>
      <c r="AO6" s="218"/>
      <c r="AP6" s="218"/>
      <c r="AQ6" s="184"/>
      <c r="AR6" s="181"/>
      <c r="AS6" s="181"/>
      <c r="AT6" s="91"/>
      <c r="AU6" s="245"/>
      <c r="AV6" s="184"/>
      <c r="AW6" s="245"/>
      <c r="AX6" s="184"/>
      <c r="AY6" s="245"/>
      <c r="AZ6" s="184"/>
      <c r="BA6" s="234"/>
      <c r="BB6" s="181"/>
      <c r="BC6" s="181"/>
      <c r="BD6" s="220"/>
      <c r="BE6" s="81"/>
      <c r="BF6" s="81"/>
      <c r="BG6" s="81"/>
    </row>
    <row r="7" spans="1:59" ht="15" customHeight="1" x14ac:dyDescent="0.25">
      <c r="A7" s="205"/>
      <c r="B7" s="76"/>
      <c r="C7" s="181"/>
      <c r="D7" s="181"/>
      <c r="E7" s="181"/>
      <c r="F7" s="181"/>
      <c r="G7" s="184"/>
      <c r="H7" s="215"/>
      <c r="I7" s="215"/>
      <c r="J7" s="231"/>
      <c r="K7" s="79"/>
      <c r="L7" s="215"/>
      <c r="M7" s="215"/>
      <c r="N7" s="231"/>
      <c r="O7" s="79"/>
      <c r="P7" s="218"/>
      <c r="Q7" s="218"/>
      <c r="R7" s="218"/>
      <c r="S7" s="184"/>
      <c r="T7" s="181"/>
      <c r="U7" s="218"/>
      <c r="V7" s="218"/>
      <c r="W7" s="181"/>
      <c r="X7" s="181"/>
      <c r="Y7" s="184"/>
      <c r="Z7" s="181"/>
      <c r="AA7" s="184"/>
      <c r="AB7" s="225"/>
      <c r="AC7" s="181"/>
      <c r="AD7" s="225"/>
      <c r="AE7" s="184"/>
      <c r="AF7" s="218"/>
      <c r="AG7" s="184"/>
      <c r="AH7" s="242"/>
      <c r="AI7" s="242"/>
      <c r="AJ7" s="242"/>
      <c r="AK7" s="184"/>
      <c r="AL7" s="218"/>
      <c r="AM7" s="218"/>
      <c r="AN7" s="218"/>
      <c r="AO7" s="218"/>
      <c r="AP7" s="218"/>
      <c r="AQ7" s="184"/>
      <c r="AR7" s="181"/>
      <c r="AS7" s="181"/>
      <c r="AT7" s="91"/>
      <c r="AU7" s="245"/>
      <c r="AV7" s="184"/>
      <c r="AW7" s="245"/>
      <c r="AX7" s="184"/>
      <c r="AY7" s="245"/>
      <c r="AZ7" s="184"/>
      <c r="BA7" s="234"/>
      <c r="BB7" s="181"/>
      <c r="BC7" s="181"/>
      <c r="BD7" s="220"/>
      <c r="BE7" s="81"/>
      <c r="BF7" s="81"/>
      <c r="BG7" s="81"/>
    </row>
    <row r="8" spans="1:59" ht="178.5" customHeight="1" x14ac:dyDescent="0.25">
      <c r="A8" s="205"/>
      <c r="B8" s="100" t="s">
        <v>0</v>
      </c>
      <c r="C8" s="181"/>
      <c r="D8" s="181"/>
      <c r="E8" s="181"/>
      <c r="F8" s="181"/>
      <c r="G8" s="184"/>
      <c r="H8" s="215"/>
      <c r="I8" s="215"/>
      <c r="J8" s="231"/>
      <c r="K8" s="79" t="s">
        <v>20</v>
      </c>
      <c r="L8" s="215"/>
      <c r="M8" s="215"/>
      <c r="N8" s="231"/>
      <c r="O8" s="79" t="s">
        <v>20</v>
      </c>
      <c r="P8" s="218"/>
      <c r="Q8" s="218"/>
      <c r="R8" s="218"/>
      <c r="S8" s="184"/>
      <c r="T8" s="181"/>
      <c r="U8" s="218"/>
      <c r="V8" s="218"/>
      <c r="W8" s="181"/>
      <c r="X8" s="181"/>
      <c r="Y8" s="184"/>
      <c r="Z8" s="181"/>
      <c r="AA8" s="184"/>
      <c r="AB8" s="225"/>
      <c r="AC8" s="181"/>
      <c r="AD8" s="226"/>
      <c r="AE8" s="184"/>
      <c r="AF8" s="218"/>
      <c r="AG8" s="184"/>
      <c r="AH8" s="243"/>
      <c r="AI8" s="243"/>
      <c r="AJ8" s="243"/>
      <c r="AK8" s="213"/>
      <c r="AL8" s="218"/>
      <c r="AM8" s="218"/>
      <c r="AN8" s="218"/>
      <c r="AO8" s="218"/>
      <c r="AP8" s="218"/>
      <c r="AQ8" s="184"/>
      <c r="AR8" s="181"/>
      <c r="AS8" s="181"/>
      <c r="AT8" s="91" t="s">
        <v>20</v>
      </c>
      <c r="AU8" s="245"/>
      <c r="AV8" s="184"/>
      <c r="AW8" s="245"/>
      <c r="AX8" s="184"/>
      <c r="AY8" s="245"/>
      <c r="AZ8" s="184"/>
      <c r="BA8" s="234"/>
      <c r="BB8" s="181"/>
      <c r="BC8" s="182"/>
      <c r="BD8" s="221"/>
      <c r="BE8" s="81"/>
      <c r="BF8" s="81"/>
      <c r="BG8" s="81"/>
    </row>
    <row r="9" spans="1:59" ht="13.5" hidden="1" customHeight="1" x14ac:dyDescent="0.25">
      <c r="A9" s="205"/>
      <c r="B9" s="76"/>
      <c r="C9" s="181"/>
      <c r="D9" s="181"/>
      <c r="E9" s="181"/>
      <c r="F9" s="181"/>
      <c r="G9" s="184"/>
      <c r="H9" s="215"/>
      <c r="I9" s="215"/>
      <c r="J9" s="231"/>
      <c r="K9" s="79"/>
      <c r="L9" s="215"/>
      <c r="M9" s="215"/>
      <c r="N9" s="231"/>
      <c r="O9" s="79"/>
      <c r="P9" s="62"/>
      <c r="Q9" s="62"/>
      <c r="R9" s="62"/>
      <c r="S9" s="79"/>
      <c r="T9" s="181"/>
      <c r="U9" s="62"/>
      <c r="V9" s="62"/>
      <c r="W9" s="181"/>
      <c r="X9" s="181"/>
      <c r="Y9" s="184"/>
      <c r="Z9" s="181"/>
      <c r="AA9" s="184"/>
      <c r="AB9" s="225"/>
      <c r="AC9" s="181"/>
      <c r="AD9" s="92"/>
      <c r="AE9" s="184"/>
      <c r="AF9" s="62"/>
      <c r="AG9" s="79"/>
      <c r="AH9" s="85"/>
      <c r="AI9" s="85"/>
      <c r="AJ9" s="85"/>
      <c r="AK9" s="84"/>
      <c r="AL9" s="93"/>
      <c r="AM9" s="93"/>
      <c r="AN9" s="93"/>
      <c r="AO9" s="93"/>
      <c r="AP9" s="93"/>
      <c r="AQ9" s="94"/>
      <c r="AR9" s="181"/>
      <c r="AS9" s="95"/>
      <c r="AT9" s="91"/>
      <c r="AU9" s="245"/>
      <c r="AV9" s="184"/>
      <c r="AW9" s="245"/>
      <c r="AX9" s="184"/>
      <c r="AY9" s="245"/>
      <c r="AZ9" s="184"/>
      <c r="BA9" s="234"/>
      <c r="BB9" s="181"/>
      <c r="BC9" s="96"/>
      <c r="BD9" s="115"/>
      <c r="BE9" s="81"/>
      <c r="BF9" s="81"/>
      <c r="BG9" s="81"/>
    </row>
    <row r="10" spans="1:59" ht="4.5" hidden="1" customHeight="1" x14ac:dyDescent="0.25">
      <c r="A10" s="206"/>
      <c r="B10" s="77"/>
      <c r="C10" s="182"/>
      <c r="D10" s="182"/>
      <c r="E10" s="182"/>
      <c r="F10" s="182"/>
      <c r="G10" s="213"/>
      <c r="H10" s="216"/>
      <c r="I10" s="216"/>
      <c r="J10" s="232"/>
      <c r="K10" s="80"/>
      <c r="L10" s="216"/>
      <c r="M10" s="216"/>
      <c r="N10" s="232"/>
      <c r="O10" s="80"/>
      <c r="P10" s="63"/>
      <c r="Q10" s="63"/>
      <c r="R10" s="63"/>
      <c r="S10" s="80"/>
      <c r="T10" s="182"/>
      <c r="U10" s="63"/>
      <c r="V10" s="63"/>
      <c r="W10" s="182"/>
      <c r="X10" s="182"/>
      <c r="Y10" s="213"/>
      <c r="Z10" s="182"/>
      <c r="AA10" s="213"/>
      <c r="AB10" s="226"/>
      <c r="AC10" s="182"/>
      <c r="AD10" s="92"/>
      <c r="AE10" s="213"/>
      <c r="AF10" s="63"/>
      <c r="AG10" s="80"/>
      <c r="AH10" s="85"/>
      <c r="AI10" s="85"/>
      <c r="AJ10" s="85"/>
      <c r="AK10" s="84"/>
      <c r="AL10" s="97"/>
      <c r="AM10" s="97"/>
      <c r="AN10" s="97"/>
      <c r="AO10" s="97"/>
      <c r="AP10" s="97"/>
      <c r="AQ10" s="98"/>
      <c r="AR10" s="182"/>
      <c r="AS10" s="95"/>
      <c r="AT10" s="99"/>
      <c r="AU10" s="246"/>
      <c r="AV10" s="213"/>
      <c r="AW10" s="246"/>
      <c r="AX10" s="213"/>
      <c r="AY10" s="246"/>
      <c r="AZ10" s="213"/>
      <c r="BA10" s="235"/>
      <c r="BB10" s="182"/>
      <c r="BC10" s="96"/>
      <c r="BD10" s="115"/>
      <c r="BE10" s="81"/>
      <c r="BF10" s="81"/>
      <c r="BG10" s="81"/>
    </row>
    <row r="11" spans="1:59" s="12" customFormat="1" ht="24" customHeight="1" x14ac:dyDescent="0.2">
      <c r="A11" s="6">
        <v>1</v>
      </c>
      <c r="B11" s="8">
        <v>1</v>
      </c>
      <c r="C11" s="104">
        <v>2</v>
      </c>
      <c r="D11" s="83">
        <v>3</v>
      </c>
      <c r="E11" s="83">
        <v>4</v>
      </c>
      <c r="F11" s="83">
        <v>5</v>
      </c>
      <c r="G11" s="101">
        <v>6</v>
      </c>
      <c r="H11" s="102">
        <v>7</v>
      </c>
      <c r="I11" s="102">
        <v>8</v>
      </c>
      <c r="J11" s="102">
        <v>9</v>
      </c>
      <c r="K11" s="103">
        <v>10</v>
      </c>
      <c r="L11" s="102">
        <v>11</v>
      </c>
      <c r="M11" s="102">
        <v>12</v>
      </c>
      <c r="N11" s="102">
        <v>13</v>
      </c>
      <c r="O11" s="103">
        <v>14</v>
      </c>
      <c r="P11" s="102">
        <v>15</v>
      </c>
      <c r="Q11" s="102">
        <v>16</v>
      </c>
      <c r="R11" s="102">
        <v>17</v>
      </c>
      <c r="S11" s="103">
        <v>18</v>
      </c>
      <c r="T11" s="83">
        <v>19</v>
      </c>
      <c r="U11" s="102">
        <v>20</v>
      </c>
      <c r="V11" s="102">
        <v>21</v>
      </c>
      <c r="W11" s="83">
        <v>22</v>
      </c>
      <c r="X11" s="105">
        <v>23</v>
      </c>
      <c r="Y11" s="106">
        <v>24</v>
      </c>
      <c r="Z11" s="83">
        <v>25</v>
      </c>
      <c r="AA11" s="106">
        <v>26</v>
      </c>
      <c r="AB11" s="83">
        <v>27</v>
      </c>
      <c r="AC11" s="83">
        <v>28</v>
      </c>
      <c r="AD11" s="83">
        <v>29</v>
      </c>
      <c r="AE11" s="106">
        <v>30</v>
      </c>
      <c r="AF11" s="107">
        <v>31</v>
      </c>
      <c r="AG11" s="106">
        <v>32</v>
      </c>
      <c r="AH11" s="107">
        <v>33</v>
      </c>
      <c r="AI11" s="107">
        <v>34</v>
      </c>
      <c r="AJ11" s="107">
        <v>35</v>
      </c>
      <c r="AK11" s="112">
        <v>36</v>
      </c>
      <c r="AL11" s="113">
        <v>37</v>
      </c>
      <c r="AM11" s="113">
        <v>38</v>
      </c>
      <c r="AN11" s="113">
        <v>39</v>
      </c>
      <c r="AO11" s="113">
        <v>40</v>
      </c>
      <c r="AP11" s="113">
        <v>41</v>
      </c>
      <c r="AQ11" s="112">
        <v>42</v>
      </c>
      <c r="AR11" s="83">
        <v>43</v>
      </c>
      <c r="AS11" s="107" t="s">
        <v>78</v>
      </c>
      <c r="AT11" s="106">
        <v>45</v>
      </c>
      <c r="AU11" s="83">
        <v>46</v>
      </c>
      <c r="AV11" s="106">
        <v>47</v>
      </c>
      <c r="AW11" s="83">
        <v>48</v>
      </c>
      <c r="AX11" s="106">
        <v>49</v>
      </c>
      <c r="AY11" s="83">
        <v>50</v>
      </c>
      <c r="AZ11" s="106">
        <v>51</v>
      </c>
      <c r="BA11" s="108">
        <v>52</v>
      </c>
      <c r="BB11" s="83">
        <v>53</v>
      </c>
      <c r="BC11" s="83">
        <v>54</v>
      </c>
      <c r="BD11" s="116">
        <v>55</v>
      </c>
      <c r="BE11" s="86"/>
      <c r="BF11" s="86"/>
      <c r="BG11" s="86"/>
    </row>
    <row r="12" spans="1:59" ht="24.75" customHeight="1" x14ac:dyDescent="0.25">
      <c r="A12" s="13"/>
      <c r="B12" s="125"/>
      <c r="C12" s="109" t="s">
        <v>34</v>
      </c>
      <c r="D12" s="110"/>
      <c r="E12" s="110"/>
      <c r="F12" s="110" t="s">
        <v>33</v>
      </c>
      <c r="G12" s="106"/>
      <c r="H12" s="124"/>
      <c r="I12" s="124"/>
      <c r="J12" s="124" t="s">
        <v>74</v>
      </c>
      <c r="K12" s="106"/>
      <c r="L12" s="124"/>
      <c r="M12" s="124"/>
      <c r="N12" s="124" t="s">
        <v>35</v>
      </c>
      <c r="O12" s="106"/>
      <c r="P12" s="110"/>
      <c r="Q12" s="110"/>
      <c r="R12" s="110" t="s">
        <v>67</v>
      </c>
      <c r="S12" s="106"/>
      <c r="T12" s="124"/>
      <c r="U12" s="110"/>
      <c r="V12" s="110"/>
      <c r="W12" s="124"/>
      <c r="X12" s="111" t="s">
        <v>75</v>
      </c>
      <c r="Y12" s="106"/>
      <c r="Z12" s="124"/>
      <c r="AA12" s="106"/>
      <c r="AB12" s="124"/>
      <c r="AC12" s="110"/>
      <c r="AD12" s="110" t="s">
        <v>76</v>
      </c>
      <c r="AE12" s="106"/>
      <c r="AF12" s="110"/>
      <c r="AG12" s="106"/>
      <c r="AH12" s="124"/>
      <c r="AI12" s="124"/>
      <c r="AJ12" s="110" t="s">
        <v>80</v>
      </c>
      <c r="AK12" s="106"/>
      <c r="AL12" s="110"/>
      <c r="AM12" s="110"/>
      <c r="AN12" s="110"/>
      <c r="AO12" s="110"/>
      <c r="AP12" s="114" t="s">
        <v>77</v>
      </c>
      <c r="AQ12" s="106"/>
      <c r="AR12" s="126"/>
      <c r="AS12" s="126"/>
      <c r="AT12" s="127"/>
      <c r="AU12" s="124"/>
      <c r="AV12" s="106"/>
      <c r="AW12" s="124"/>
      <c r="AX12" s="106"/>
      <c r="AY12" s="124"/>
      <c r="AZ12" s="106"/>
      <c r="BA12" s="128"/>
      <c r="BB12" s="128"/>
      <c r="BC12" s="128"/>
      <c r="BD12" s="129"/>
      <c r="BE12" s="81"/>
      <c r="BF12" s="81"/>
      <c r="BG12" s="81"/>
    </row>
    <row r="13" spans="1:59" ht="15" customHeight="1" x14ac:dyDescent="0.25">
      <c r="A13" s="68"/>
      <c r="B13" s="130" t="s">
        <v>118</v>
      </c>
      <c r="C13" s="131" t="s">
        <v>120</v>
      </c>
      <c r="D13" s="117">
        <v>835</v>
      </c>
      <c r="E13" s="132">
        <v>770.6</v>
      </c>
      <c r="F13" s="133">
        <f>E13/D13</f>
        <v>0.92287425149700597</v>
      </c>
      <c r="G13" s="134">
        <f>(F13-0.96)/(1.87-0.96)</f>
        <v>-4.0797525827465923E-2</v>
      </c>
      <c r="H13" s="118">
        <v>0.2</v>
      </c>
      <c r="I13" s="118">
        <v>6683.9</v>
      </c>
      <c r="J13" s="119">
        <f>H13/I13</f>
        <v>2.9922649949879564E-5</v>
      </c>
      <c r="K13" s="120">
        <f>(0-J13)/(0-0.1)</f>
        <v>2.9922649949879561E-4</v>
      </c>
      <c r="L13" s="118">
        <v>2624</v>
      </c>
      <c r="M13" s="118">
        <v>1738.9</v>
      </c>
      <c r="N13" s="119">
        <f>L13/M13</f>
        <v>1.5089999424923801</v>
      </c>
      <c r="O13" s="120">
        <f>(1.81-N13)/(1.81-0.85)</f>
        <v>0.31354172657043738</v>
      </c>
      <c r="P13" s="119">
        <v>0</v>
      </c>
      <c r="Q13" s="119">
        <v>6662.4</v>
      </c>
      <c r="R13" s="119">
        <f>SUM(P13/Q13)</f>
        <v>0</v>
      </c>
      <c r="S13" s="120">
        <f>(0.85-R13)/(0.85-0)</f>
        <v>1</v>
      </c>
      <c r="T13" s="135">
        <v>6662.4</v>
      </c>
      <c r="U13" s="119">
        <v>2624</v>
      </c>
      <c r="V13" s="119">
        <v>6507.4</v>
      </c>
      <c r="W13" s="135">
        <v>2624</v>
      </c>
      <c r="X13" s="136">
        <f>SUM(((T13-U13)-(V13-W13))/T13)</f>
        <v>2.3264889529298751E-2</v>
      </c>
      <c r="Y13" s="137">
        <f>(0-X13)/(0-(-0.04))</f>
        <v>-0.58162223823246872</v>
      </c>
      <c r="Z13" s="132" t="s">
        <v>36</v>
      </c>
      <c r="AA13" s="137">
        <v>1</v>
      </c>
      <c r="AB13" s="133">
        <v>5888.6</v>
      </c>
      <c r="AC13" s="149">
        <v>795.3</v>
      </c>
      <c r="AD13" s="132">
        <f>AB13/AC13</f>
        <v>7.4042499685653222</v>
      </c>
      <c r="AE13" s="137">
        <f>(3.3-AD13)/(3.3-0.1)</f>
        <v>-1.2825781151766633</v>
      </c>
      <c r="AF13" s="138" t="s">
        <v>40</v>
      </c>
      <c r="AG13" s="137">
        <v>1</v>
      </c>
      <c r="AH13" s="139">
        <v>795.3</v>
      </c>
      <c r="AI13" s="138">
        <v>757.7</v>
      </c>
      <c r="AJ13" s="138">
        <f>AH13/AI13</f>
        <v>1.0496238616866833</v>
      </c>
      <c r="AK13" s="140">
        <f>(AJ13-0.9)/(2.4-0.9)</f>
        <v>9.9749241124455532E-2</v>
      </c>
      <c r="AL13" s="151">
        <v>763.4</v>
      </c>
      <c r="AM13" s="151">
        <v>1037.7</v>
      </c>
      <c r="AN13" s="151">
        <v>3885.7</v>
      </c>
      <c r="AO13" s="151">
        <v>1152.0999999999999</v>
      </c>
      <c r="AP13" s="141">
        <f>SUM(AO13/(1.1*(AN13+AM13+AL13)/3))</f>
        <v>0.55252354735368026</v>
      </c>
      <c r="AQ13" s="140">
        <f>SUM(3.18-AP13)/(3.18-0.59)</f>
        <v>1.0144696728364169</v>
      </c>
      <c r="AR13" s="142" t="s">
        <v>37</v>
      </c>
      <c r="AS13" s="141">
        <f>1-AR13/12</f>
        <v>1</v>
      </c>
      <c r="AT13" s="143" t="s">
        <v>38</v>
      </c>
      <c r="AU13" s="132" t="s">
        <v>123</v>
      </c>
      <c r="AV13" s="144">
        <v>1</v>
      </c>
      <c r="AW13" s="132" t="s">
        <v>122</v>
      </c>
      <c r="AX13" s="144">
        <v>1</v>
      </c>
      <c r="AY13" s="132" t="s">
        <v>36</v>
      </c>
      <c r="AZ13" s="145">
        <v>1</v>
      </c>
      <c r="BA13" s="146">
        <f>G13+K13+O13+S13+Y13+AA13+AE13+AG13+AK13+AQ13+AT13+AV13+AX13+AZ13/14</f>
        <v>5.5944905592227823</v>
      </c>
      <c r="BB13" s="135">
        <f>BA13/100*30+BA13</f>
        <v>7.2728377269896169</v>
      </c>
      <c r="BC13" s="135">
        <f>BA13-BA13/100*30</f>
        <v>3.9161433914559476</v>
      </c>
      <c r="BD13" s="147">
        <v>3</v>
      </c>
      <c r="BE13" s="81"/>
      <c r="BF13" s="81"/>
      <c r="BG13" s="81"/>
    </row>
    <row r="14" spans="1:59" ht="15" customHeight="1" x14ac:dyDescent="0.25">
      <c r="A14" s="68"/>
      <c r="B14" s="130" t="s">
        <v>119</v>
      </c>
      <c r="C14" s="131" t="s">
        <v>121</v>
      </c>
      <c r="D14" s="117">
        <v>363.7</v>
      </c>
      <c r="E14" s="132">
        <v>666.4</v>
      </c>
      <c r="F14" s="133">
        <f>E14/D14</f>
        <v>1.8322793511135551</v>
      </c>
      <c r="G14" s="134">
        <f t="shared" ref="G14" si="0">(F14-0.96)/(1.87-0.96)</f>
        <v>0.95854873748742309</v>
      </c>
      <c r="H14" s="118">
        <v>0</v>
      </c>
      <c r="I14" s="118">
        <v>4516.8999999999996</v>
      </c>
      <c r="J14" s="119">
        <f t="shared" ref="J14" si="1">H14/I14</f>
        <v>0</v>
      </c>
      <c r="K14" s="120">
        <f>(0-J14)/(0-0.1)</f>
        <v>0</v>
      </c>
      <c r="L14" s="118">
        <v>2214.4</v>
      </c>
      <c r="M14" s="118">
        <v>1266.4000000000001</v>
      </c>
      <c r="N14" s="119">
        <f t="shared" ref="N14" si="2">L14/M14</f>
        <v>1.7485786481364498</v>
      </c>
      <c r="O14" s="120">
        <f>(1.81-N14)/(1.81-0.85)</f>
        <v>6.3980574857864833E-2</v>
      </c>
      <c r="P14" s="119">
        <v>0</v>
      </c>
      <c r="Q14" s="119">
        <v>4010.1</v>
      </c>
      <c r="R14" s="119">
        <f t="shared" ref="R14" si="3">SUM(P14/Q14)</f>
        <v>0</v>
      </c>
      <c r="S14" s="120">
        <f t="shared" ref="S14" si="4">(0.85-R14)/(0.85-0)</f>
        <v>1</v>
      </c>
      <c r="T14" s="135">
        <v>4010.1</v>
      </c>
      <c r="U14" s="119">
        <v>2214</v>
      </c>
      <c r="V14" s="119">
        <v>5245.4</v>
      </c>
      <c r="W14" s="148">
        <v>2214</v>
      </c>
      <c r="X14" s="136">
        <f t="shared" ref="X14" si="5">SUM(((T14-U14)-(V14-W14))/T14)</f>
        <v>-0.30804718086830746</v>
      </c>
      <c r="Y14" s="137">
        <f t="shared" ref="Y14" si="6">(0-X14)/(0-(-0.04))</f>
        <v>7.7011795217076866</v>
      </c>
      <c r="Z14" s="132" t="s">
        <v>36</v>
      </c>
      <c r="AA14" s="137">
        <v>1</v>
      </c>
      <c r="AB14" s="133">
        <v>3812.4</v>
      </c>
      <c r="AC14" s="149">
        <v>704.5</v>
      </c>
      <c r="AD14" s="132">
        <f t="shared" ref="AD14" si="7">AB14/AC14</f>
        <v>5.4114975159687724</v>
      </c>
      <c r="AE14" s="137">
        <f t="shared" ref="AE14" si="8">(3.3-AD14)/(3.3-0.1)</f>
        <v>-0.65984297374024148</v>
      </c>
      <c r="AF14" s="138" t="s">
        <v>40</v>
      </c>
      <c r="AG14" s="137">
        <v>1</v>
      </c>
      <c r="AH14" s="139">
        <v>704.5</v>
      </c>
      <c r="AI14" s="138">
        <v>363</v>
      </c>
      <c r="AJ14" s="138">
        <f t="shared" ref="AJ14" si="9">AH14/AI14</f>
        <v>1.940771349862259</v>
      </c>
      <c r="AK14" s="140">
        <f t="shared" ref="AK14" si="10">(AJ14-0.9)/(2.4-0.9)</f>
        <v>0.69384756657483937</v>
      </c>
      <c r="AL14" s="151">
        <v>705.9</v>
      </c>
      <c r="AM14" s="151">
        <v>785.8</v>
      </c>
      <c r="AN14" s="151">
        <v>1056</v>
      </c>
      <c r="AO14" s="151">
        <v>1633.9</v>
      </c>
      <c r="AP14" s="141">
        <f t="shared" ref="AP14" si="11">SUM(AO14/(1.1*(AN14+AM14+AL14)/3))</f>
        <v>1.7490642183502412</v>
      </c>
      <c r="AQ14" s="140">
        <f t="shared" ref="AQ14" si="12">SUM(3.18-AP14)/(3.18-0.59)</f>
        <v>0.5524848577798297</v>
      </c>
      <c r="AR14" s="142" t="s">
        <v>37</v>
      </c>
      <c r="AS14" s="141">
        <f t="shared" ref="AS14" si="13">1-AR14/12</f>
        <v>1</v>
      </c>
      <c r="AT14" s="143" t="s">
        <v>38</v>
      </c>
      <c r="AU14" s="132" t="s">
        <v>123</v>
      </c>
      <c r="AV14" s="144">
        <v>0.5</v>
      </c>
      <c r="AW14" s="132" t="s">
        <v>122</v>
      </c>
      <c r="AX14" s="144">
        <v>1</v>
      </c>
      <c r="AY14" s="132" t="s">
        <v>36</v>
      </c>
      <c r="AZ14" s="145">
        <v>1</v>
      </c>
      <c r="BA14" s="146">
        <f>G14+K14+O14+S14+Y14+AA14+AE14+AG14+AK14+AQ14+AT14+AV14+AX14+AZ14/14</f>
        <v>14.881626856095973</v>
      </c>
      <c r="BB14" s="135">
        <f>BA14/100*30+BA14</f>
        <v>19.346114912924765</v>
      </c>
      <c r="BC14" s="135">
        <f t="shared" ref="BC14" si="14">BA14-BA14/100*30</f>
        <v>10.417138799267182</v>
      </c>
      <c r="BD14" s="147">
        <v>1</v>
      </c>
      <c r="BE14" s="81"/>
      <c r="BF14" s="81"/>
      <c r="BG14" s="81"/>
    </row>
    <row r="15" spans="1:59" x14ac:dyDescent="0.25">
      <c r="B15" s="121"/>
      <c r="C15" s="122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 t="s">
        <v>124</v>
      </c>
      <c r="R15" s="123"/>
      <c r="S15" s="123" t="s">
        <v>125</v>
      </c>
      <c r="T15" s="123">
        <v>176.5</v>
      </c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1"/>
    </row>
    <row r="16" spans="1:59" x14ac:dyDescent="0.25">
      <c r="B16" s="121"/>
      <c r="C16" s="122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 t="s">
        <v>126</v>
      </c>
      <c r="T16" s="121">
        <v>171.5</v>
      </c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  <c r="AZ16" s="121"/>
    </row>
    <row r="17" spans="2:55" x14ac:dyDescent="0.25">
      <c r="B17" s="121"/>
      <c r="C17" s="122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1"/>
      <c r="AW17" s="121"/>
      <c r="AX17" s="121"/>
      <c r="AY17" s="121"/>
      <c r="AZ17" s="121"/>
    </row>
    <row r="18" spans="2:55" x14ac:dyDescent="0.25">
      <c r="B18" s="121"/>
      <c r="C18" s="122"/>
      <c r="D18" s="153"/>
      <c r="E18" s="121"/>
      <c r="F18" s="121"/>
      <c r="G18" s="152"/>
      <c r="H18" s="154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121"/>
      <c r="AU18" s="121"/>
      <c r="AV18" s="121"/>
      <c r="AW18" s="121"/>
      <c r="AX18" s="121"/>
      <c r="AY18" s="121"/>
      <c r="AZ18" s="121"/>
    </row>
    <row r="19" spans="2:55" x14ac:dyDescent="0.25">
      <c r="B19" s="121"/>
      <c r="C19" s="122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  <c r="AX19" s="121"/>
      <c r="AY19" s="121"/>
      <c r="AZ19" s="121"/>
    </row>
    <row r="20" spans="2:55" x14ac:dyDescent="0.25">
      <c r="B20" s="121"/>
      <c r="C20" s="122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</row>
    <row r="21" spans="2:55" x14ac:dyDescent="0.25">
      <c r="B21" s="121"/>
      <c r="C21" s="122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  <c r="AI21" s="121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21"/>
      <c r="AV21" s="121"/>
      <c r="AW21" s="121"/>
      <c r="AX21" s="121"/>
      <c r="AY21" s="121"/>
      <c r="AZ21" s="121"/>
    </row>
    <row r="22" spans="2:55" x14ac:dyDescent="0.25">
      <c r="B22" s="121"/>
      <c r="C22" s="122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  <c r="AU22" s="121"/>
      <c r="AV22" s="121"/>
      <c r="AW22" s="121"/>
      <c r="AX22" s="121"/>
      <c r="AY22" s="121"/>
      <c r="AZ22" s="121"/>
      <c r="BB22" s="121"/>
      <c r="BC22" s="121"/>
    </row>
    <row r="23" spans="2:55" x14ac:dyDescent="0.25">
      <c r="B23" s="121"/>
      <c r="C23" s="122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</row>
    <row r="24" spans="2:55" x14ac:dyDescent="0.25">
      <c r="B24" s="121"/>
      <c r="C24" s="122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</row>
    <row r="25" spans="2:55" x14ac:dyDescent="0.25">
      <c r="B25" s="121"/>
      <c r="C25" s="122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  <c r="AI25" s="121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  <c r="AX25" s="121"/>
      <c r="AY25" s="121"/>
      <c r="AZ25" s="121"/>
    </row>
    <row r="26" spans="2:55" x14ac:dyDescent="0.25">
      <c r="B26" s="121"/>
      <c r="C26" s="122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</row>
    <row r="27" spans="2:55" x14ac:dyDescent="0.25">
      <c r="B27" s="121"/>
      <c r="C27" s="122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1"/>
      <c r="AT27" s="121"/>
      <c r="AU27" s="121"/>
      <c r="AV27" s="121"/>
      <c r="AW27" s="121"/>
      <c r="AX27" s="121"/>
      <c r="AY27" s="121"/>
      <c r="AZ27" s="121"/>
    </row>
    <row r="28" spans="2:55" x14ac:dyDescent="0.25">
      <c r="B28" s="121"/>
      <c r="C28" s="122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  <c r="AU28" s="121"/>
      <c r="AV28" s="121"/>
      <c r="AW28" s="121"/>
      <c r="AX28" s="121"/>
      <c r="AY28" s="121"/>
      <c r="AZ28" s="121"/>
      <c r="BA28" s="150"/>
    </row>
    <row r="29" spans="2:55" x14ac:dyDescent="0.25">
      <c r="B29" s="121"/>
      <c r="C29" s="122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  <c r="AX29" s="121"/>
      <c r="AY29" s="121"/>
      <c r="AZ29" s="121"/>
    </row>
    <row r="30" spans="2:55" x14ac:dyDescent="0.25">
      <c r="B30" s="121"/>
      <c r="C30" s="122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</row>
    <row r="31" spans="2:55" x14ac:dyDescent="0.25">
      <c r="B31" s="121"/>
      <c r="C31" s="122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1"/>
      <c r="AZ31" s="121"/>
    </row>
    <row r="32" spans="2:55" x14ac:dyDescent="0.25">
      <c r="B32" s="121"/>
      <c r="C32" s="122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</row>
    <row r="33" spans="2:52" x14ac:dyDescent="0.25">
      <c r="B33" s="121"/>
      <c r="C33" s="122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1"/>
      <c r="AX33" s="121"/>
      <c r="AY33" s="121"/>
      <c r="AZ33" s="121"/>
    </row>
    <row r="34" spans="2:52" x14ac:dyDescent="0.25">
      <c r="B34" s="121"/>
      <c r="C34" s="122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</row>
    <row r="35" spans="2:52" x14ac:dyDescent="0.25">
      <c r="B35" s="121"/>
      <c r="C35" s="122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</row>
    <row r="36" spans="2:52" x14ac:dyDescent="0.25">
      <c r="B36" s="121"/>
      <c r="C36" s="122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</row>
    <row r="37" spans="2:52" x14ac:dyDescent="0.25">
      <c r="B37" s="121"/>
      <c r="C37" s="122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</row>
    <row r="38" spans="2:52" x14ac:dyDescent="0.25">
      <c r="B38" s="121"/>
      <c r="C38" s="122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</row>
    <row r="39" spans="2:52" x14ac:dyDescent="0.25">
      <c r="B39" s="121"/>
      <c r="C39" s="122"/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</row>
    <row r="40" spans="2:52" x14ac:dyDescent="0.25">
      <c r="B40" s="121"/>
      <c r="C40" s="122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  <c r="AX40" s="121"/>
      <c r="AY40" s="121"/>
      <c r="AZ40" s="121"/>
    </row>
    <row r="41" spans="2:52" x14ac:dyDescent="0.25">
      <c r="B41" s="121"/>
      <c r="C41" s="122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</row>
    <row r="42" spans="2:52" x14ac:dyDescent="0.25">
      <c r="B42" s="121"/>
      <c r="C42" s="122"/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</row>
    <row r="43" spans="2:52" x14ac:dyDescent="0.25">
      <c r="B43" s="121"/>
      <c r="C43" s="122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</row>
    <row r="44" spans="2:52" x14ac:dyDescent="0.25">
      <c r="B44" s="121"/>
      <c r="C44" s="122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121"/>
      <c r="AP44" s="121"/>
      <c r="AQ44" s="121"/>
      <c r="AR44" s="121"/>
      <c r="AS44" s="121"/>
      <c r="AT44" s="121"/>
      <c r="AU44" s="121"/>
      <c r="AV44" s="121"/>
      <c r="AW44" s="121"/>
      <c r="AX44" s="121"/>
      <c r="AY44" s="121"/>
      <c r="AZ44" s="121"/>
    </row>
    <row r="45" spans="2:52" x14ac:dyDescent="0.25">
      <c r="B45" s="121"/>
      <c r="C45" s="122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  <c r="AX45" s="121"/>
      <c r="AY45" s="121"/>
      <c r="AZ45" s="121"/>
    </row>
    <row r="46" spans="2:52" x14ac:dyDescent="0.25">
      <c r="B46" s="121"/>
      <c r="C46" s="122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  <c r="AX46" s="121"/>
      <c r="AY46" s="121"/>
      <c r="AZ46" s="121"/>
    </row>
    <row r="47" spans="2:52" x14ac:dyDescent="0.25">
      <c r="B47" s="121"/>
      <c r="C47" s="122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  <c r="AX47" s="121"/>
      <c r="AY47" s="121"/>
      <c r="AZ47" s="121"/>
    </row>
    <row r="48" spans="2:52" x14ac:dyDescent="0.25">
      <c r="B48" s="121"/>
      <c r="C48" s="122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  <c r="AX48" s="121"/>
      <c r="AY48" s="121"/>
      <c r="AZ48" s="121"/>
    </row>
    <row r="49" spans="2:52" x14ac:dyDescent="0.25">
      <c r="B49" s="121"/>
      <c r="C49" s="122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  <c r="AX49" s="121"/>
      <c r="AY49" s="121"/>
      <c r="AZ49" s="121"/>
    </row>
    <row r="50" spans="2:52" x14ac:dyDescent="0.25">
      <c r="B50" s="121"/>
      <c r="C50" s="122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121"/>
      <c r="AP50" s="121"/>
      <c r="AQ50" s="121"/>
      <c r="AR50" s="121"/>
      <c r="AS50" s="121"/>
      <c r="AT50" s="121"/>
      <c r="AU50" s="121"/>
      <c r="AV50" s="121"/>
      <c r="AW50" s="121"/>
      <c r="AX50" s="121"/>
      <c r="AY50" s="121"/>
      <c r="AZ50" s="121"/>
    </row>
    <row r="51" spans="2:52" x14ac:dyDescent="0.25">
      <c r="B51" s="121"/>
      <c r="C51" s="122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  <c r="AO51" s="121"/>
      <c r="AP51" s="121"/>
      <c r="AQ51" s="121"/>
      <c r="AR51" s="121"/>
      <c r="AS51" s="121"/>
      <c r="AT51" s="121"/>
      <c r="AU51" s="121"/>
      <c r="AV51" s="121"/>
      <c r="AW51" s="121"/>
      <c r="AX51" s="121"/>
      <c r="AY51" s="121"/>
      <c r="AZ51" s="121"/>
    </row>
    <row r="52" spans="2:52" x14ac:dyDescent="0.25">
      <c r="B52" s="121"/>
      <c r="C52" s="122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  <c r="AU52" s="121"/>
      <c r="AV52" s="121"/>
      <c r="AW52" s="121"/>
      <c r="AX52" s="121"/>
      <c r="AY52" s="121"/>
      <c r="AZ52" s="121"/>
    </row>
    <row r="53" spans="2:52" x14ac:dyDescent="0.25">
      <c r="B53" s="121"/>
      <c r="C53" s="122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</row>
    <row r="54" spans="2:52" x14ac:dyDescent="0.25">
      <c r="B54" s="121"/>
      <c r="C54" s="122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  <c r="AO54" s="121"/>
      <c r="AP54" s="121"/>
      <c r="AQ54" s="121"/>
      <c r="AR54" s="121"/>
      <c r="AS54" s="121"/>
      <c r="AT54" s="121"/>
      <c r="AU54" s="121"/>
      <c r="AV54" s="121"/>
      <c r="AW54" s="121"/>
      <c r="AX54" s="121"/>
      <c r="AY54" s="121"/>
      <c r="AZ54" s="121"/>
    </row>
    <row r="55" spans="2:52" x14ac:dyDescent="0.25">
      <c r="B55" s="121"/>
      <c r="C55" s="122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  <c r="AO55" s="121"/>
      <c r="AP55" s="121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</row>
    <row r="56" spans="2:52" x14ac:dyDescent="0.25">
      <c r="B56" s="121"/>
      <c r="C56" s="122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  <c r="AP56" s="121"/>
      <c r="AQ56" s="121"/>
      <c r="AR56" s="121"/>
      <c r="AS56" s="121"/>
      <c r="AT56" s="121"/>
      <c r="AU56" s="121"/>
      <c r="AV56" s="121"/>
      <c r="AW56" s="121"/>
      <c r="AX56" s="121"/>
      <c r="AY56" s="121"/>
      <c r="AZ56" s="121"/>
    </row>
    <row r="57" spans="2:52" x14ac:dyDescent="0.25">
      <c r="B57" s="121"/>
      <c r="C57" s="122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21"/>
      <c r="AY57" s="121"/>
      <c r="AZ57" s="121"/>
    </row>
    <row r="58" spans="2:52" x14ac:dyDescent="0.25">
      <c r="B58" s="121"/>
      <c r="C58" s="122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  <c r="AX58" s="121"/>
      <c r="AY58" s="121"/>
      <c r="AZ58" s="121"/>
    </row>
    <row r="59" spans="2:52" x14ac:dyDescent="0.25">
      <c r="B59" s="121"/>
      <c r="C59" s="122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121"/>
      <c r="AP59" s="121"/>
      <c r="AQ59" s="121"/>
      <c r="AR59" s="121"/>
      <c r="AS59" s="121"/>
      <c r="AT59" s="121"/>
      <c r="AU59" s="121"/>
      <c r="AV59" s="121"/>
      <c r="AW59" s="121"/>
      <c r="AX59" s="121"/>
      <c r="AY59" s="121"/>
      <c r="AZ59" s="121"/>
    </row>
    <row r="60" spans="2:52" x14ac:dyDescent="0.25">
      <c r="B60" s="121"/>
      <c r="C60" s="122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  <c r="AI60" s="121"/>
      <c r="AJ60" s="121"/>
      <c r="AK60" s="121"/>
      <c r="AL60" s="121"/>
      <c r="AM60" s="121"/>
      <c r="AN60" s="121"/>
      <c r="AO60" s="121"/>
      <c r="AP60" s="121"/>
      <c r="AQ60" s="121"/>
      <c r="AR60" s="121"/>
      <c r="AS60" s="121"/>
      <c r="AT60" s="121"/>
      <c r="AU60" s="121"/>
      <c r="AV60" s="121"/>
      <c r="AW60" s="121"/>
      <c r="AX60" s="121"/>
      <c r="AY60" s="121"/>
      <c r="AZ60" s="121"/>
    </row>
    <row r="61" spans="2:52" x14ac:dyDescent="0.25">
      <c r="B61" s="121"/>
      <c r="C61" s="122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121"/>
      <c r="AP61" s="121"/>
      <c r="AQ61" s="121"/>
      <c r="AR61" s="121"/>
      <c r="AS61" s="121"/>
      <c r="AT61" s="121"/>
      <c r="AU61" s="121"/>
      <c r="AV61" s="121"/>
      <c r="AW61" s="121"/>
      <c r="AX61" s="121"/>
      <c r="AY61" s="121"/>
      <c r="AZ61" s="121"/>
    </row>
    <row r="62" spans="2:52" x14ac:dyDescent="0.25">
      <c r="B62" s="121"/>
      <c r="C62" s="122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  <c r="AI62" s="121"/>
      <c r="AJ62" s="121"/>
      <c r="AK62" s="121"/>
      <c r="AL62" s="121"/>
      <c r="AM62" s="121"/>
      <c r="AN62" s="121"/>
      <c r="AO62" s="121"/>
      <c r="AP62" s="121"/>
      <c r="AQ62" s="121"/>
      <c r="AR62" s="121"/>
      <c r="AS62" s="121"/>
      <c r="AT62" s="121"/>
      <c r="AU62" s="121"/>
      <c r="AV62" s="121"/>
      <c r="AW62" s="121"/>
      <c r="AX62" s="121"/>
      <c r="AY62" s="121"/>
      <c r="AZ62" s="121"/>
    </row>
    <row r="63" spans="2:52" x14ac:dyDescent="0.25">
      <c r="B63" s="121"/>
      <c r="C63" s="122"/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121"/>
      <c r="AK63" s="121"/>
      <c r="AL63" s="121"/>
      <c r="AM63" s="121"/>
      <c r="AN63" s="121"/>
      <c r="AO63" s="121"/>
      <c r="AP63" s="121"/>
      <c r="AQ63" s="121"/>
      <c r="AR63" s="121"/>
      <c r="AS63" s="121"/>
      <c r="AT63" s="121"/>
      <c r="AU63" s="121"/>
      <c r="AV63" s="121"/>
      <c r="AW63" s="121"/>
      <c r="AX63" s="121"/>
      <c r="AY63" s="121"/>
      <c r="AZ63" s="121"/>
    </row>
    <row r="64" spans="2:52" x14ac:dyDescent="0.25">
      <c r="B64" s="121"/>
      <c r="C64" s="122"/>
      <c r="D64" s="121"/>
      <c r="E64" s="121"/>
      <c r="F64" s="121"/>
      <c r="G64" s="121"/>
      <c r="H64" s="121"/>
      <c r="I64" s="121"/>
      <c r="J64" s="121"/>
      <c r="K64" s="121"/>
      <c r="L64" s="121"/>
      <c r="M64" s="121"/>
      <c r="N64" s="121"/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  <c r="AI64" s="121"/>
      <c r="AJ64" s="121"/>
      <c r="AK64" s="121"/>
      <c r="AL64" s="121"/>
      <c r="AM64" s="121"/>
      <c r="AN64" s="121"/>
      <c r="AO64" s="121"/>
      <c r="AP64" s="121"/>
      <c r="AQ64" s="121"/>
      <c r="AR64" s="121"/>
      <c r="AS64" s="121"/>
      <c r="AT64" s="121"/>
      <c r="AU64" s="121"/>
      <c r="AV64" s="121"/>
      <c r="AW64" s="121"/>
      <c r="AX64" s="121"/>
      <c r="AY64" s="121"/>
      <c r="AZ64" s="121"/>
    </row>
    <row r="65" spans="2:52" x14ac:dyDescent="0.25">
      <c r="B65" s="121"/>
      <c r="C65" s="122"/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  <c r="AK65" s="121"/>
      <c r="AL65" s="121"/>
      <c r="AM65" s="121"/>
      <c r="AN65" s="121"/>
      <c r="AO65" s="121"/>
      <c r="AP65" s="121"/>
      <c r="AQ65" s="121"/>
      <c r="AR65" s="121"/>
      <c r="AS65" s="121"/>
      <c r="AT65" s="121"/>
      <c r="AU65" s="121"/>
      <c r="AV65" s="121"/>
      <c r="AW65" s="121"/>
      <c r="AX65" s="121"/>
      <c r="AY65" s="121"/>
      <c r="AZ65" s="121"/>
    </row>
    <row r="66" spans="2:52" x14ac:dyDescent="0.25">
      <c r="B66" s="121"/>
      <c r="C66" s="122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1"/>
      <c r="AL66" s="121"/>
      <c r="AM66" s="121"/>
      <c r="AN66" s="121"/>
      <c r="AO66" s="121"/>
      <c r="AP66" s="121"/>
      <c r="AQ66" s="121"/>
      <c r="AR66" s="121"/>
      <c r="AS66" s="121"/>
      <c r="AT66" s="121"/>
      <c r="AU66" s="121"/>
      <c r="AV66" s="121"/>
      <c r="AW66" s="121"/>
      <c r="AX66" s="121"/>
      <c r="AY66" s="121"/>
      <c r="AZ66" s="121"/>
    </row>
    <row r="67" spans="2:52" x14ac:dyDescent="0.25">
      <c r="B67" s="121"/>
      <c r="C67" s="122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1"/>
      <c r="AL67" s="121"/>
      <c r="AM67" s="121"/>
      <c r="AN67" s="121"/>
      <c r="AO67" s="121"/>
      <c r="AP67" s="121"/>
      <c r="AQ67" s="121"/>
      <c r="AR67" s="121"/>
      <c r="AS67" s="121"/>
      <c r="AT67" s="121"/>
      <c r="AU67" s="121"/>
      <c r="AV67" s="121"/>
      <c r="AW67" s="121"/>
      <c r="AX67" s="121"/>
      <c r="AY67" s="121"/>
      <c r="AZ67" s="121"/>
    </row>
    <row r="68" spans="2:52" x14ac:dyDescent="0.25">
      <c r="B68" s="121"/>
      <c r="C68" s="122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1"/>
      <c r="AL68" s="121"/>
      <c r="AM68" s="121"/>
      <c r="AN68" s="121"/>
      <c r="AO68" s="121"/>
      <c r="AP68" s="121"/>
      <c r="AQ68" s="121"/>
      <c r="AR68" s="121"/>
      <c r="AS68" s="121"/>
      <c r="AT68" s="121"/>
      <c r="AU68" s="121"/>
      <c r="AV68" s="121"/>
      <c r="AW68" s="121"/>
      <c r="AX68" s="121"/>
      <c r="AY68" s="121"/>
      <c r="AZ68" s="121"/>
    </row>
    <row r="69" spans="2:52" x14ac:dyDescent="0.25">
      <c r="B69" s="121"/>
      <c r="C69" s="122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  <c r="AK69" s="121"/>
      <c r="AL69" s="121"/>
      <c r="AM69" s="121"/>
      <c r="AN69" s="121"/>
      <c r="AO69" s="121"/>
      <c r="AP69" s="121"/>
      <c r="AQ69" s="121"/>
      <c r="AR69" s="121"/>
      <c r="AS69" s="121"/>
      <c r="AT69" s="121"/>
      <c r="AU69" s="121"/>
      <c r="AV69" s="121"/>
      <c r="AW69" s="121"/>
      <c r="AX69" s="121"/>
      <c r="AY69" s="121"/>
      <c r="AZ69" s="121"/>
    </row>
    <row r="70" spans="2:52" x14ac:dyDescent="0.25">
      <c r="B70" s="121"/>
      <c r="C70" s="122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1"/>
      <c r="AL70" s="121"/>
      <c r="AM70" s="121"/>
      <c r="AN70" s="121"/>
      <c r="AO70" s="121"/>
      <c r="AP70" s="121"/>
      <c r="AQ70" s="121"/>
      <c r="AR70" s="121"/>
      <c r="AS70" s="121"/>
      <c r="AT70" s="121"/>
      <c r="AU70" s="121"/>
      <c r="AV70" s="121"/>
      <c r="AW70" s="121"/>
      <c r="AX70" s="121"/>
      <c r="AY70" s="121"/>
      <c r="AZ70" s="121"/>
    </row>
    <row r="71" spans="2:52" x14ac:dyDescent="0.25">
      <c r="B71" s="121"/>
      <c r="C71" s="122"/>
      <c r="D71" s="121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1"/>
      <c r="AL71" s="121"/>
      <c r="AM71" s="121"/>
      <c r="AN71" s="121"/>
      <c r="AO71" s="121"/>
      <c r="AP71" s="121"/>
      <c r="AQ71" s="121"/>
      <c r="AR71" s="121"/>
      <c r="AS71" s="121"/>
      <c r="AT71" s="121"/>
      <c r="AU71" s="121"/>
      <c r="AV71" s="121"/>
      <c r="AW71" s="121"/>
      <c r="AX71" s="121"/>
      <c r="AY71" s="121"/>
      <c r="AZ71" s="121"/>
    </row>
    <row r="72" spans="2:52" x14ac:dyDescent="0.25">
      <c r="B72" s="121"/>
      <c r="C72" s="122"/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  <c r="AK72" s="121"/>
      <c r="AL72" s="121"/>
      <c r="AM72" s="121"/>
      <c r="AN72" s="121"/>
      <c r="AO72" s="121"/>
      <c r="AP72" s="121"/>
      <c r="AQ72" s="121"/>
      <c r="AR72" s="121"/>
      <c r="AS72" s="121"/>
      <c r="AT72" s="121"/>
      <c r="AU72" s="121"/>
      <c r="AV72" s="121"/>
      <c r="AW72" s="121"/>
      <c r="AX72" s="121"/>
      <c r="AY72" s="121"/>
      <c r="AZ72" s="121"/>
    </row>
    <row r="73" spans="2:52" x14ac:dyDescent="0.25">
      <c r="B73" s="121"/>
      <c r="C73" s="122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1"/>
      <c r="AL73" s="121"/>
      <c r="AM73" s="121"/>
      <c r="AN73" s="121"/>
      <c r="AO73" s="121"/>
      <c r="AP73" s="121"/>
      <c r="AQ73" s="121"/>
      <c r="AR73" s="121"/>
      <c r="AS73" s="121"/>
      <c r="AT73" s="121"/>
      <c r="AU73" s="121"/>
      <c r="AV73" s="121"/>
      <c r="AW73" s="121"/>
      <c r="AX73" s="121"/>
      <c r="AY73" s="121"/>
      <c r="AZ73" s="121"/>
    </row>
    <row r="74" spans="2:52" x14ac:dyDescent="0.25">
      <c r="B74" s="121"/>
      <c r="C74" s="122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  <c r="AK74" s="121"/>
      <c r="AL74" s="121"/>
      <c r="AM74" s="121"/>
      <c r="AN74" s="121"/>
      <c r="AO74" s="121"/>
      <c r="AP74" s="121"/>
      <c r="AQ74" s="121"/>
      <c r="AR74" s="121"/>
      <c r="AS74" s="121"/>
      <c r="AT74" s="121"/>
      <c r="AU74" s="121"/>
      <c r="AV74" s="121"/>
      <c r="AW74" s="121"/>
      <c r="AX74" s="121"/>
      <c r="AY74" s="121"/>
      <c r="AZ74" s="121"/>
    </row>
    <row r="75" spans="2:52" x14ac:dyDescent="0.25">
      <c r="B75" s="121"/>
      <c r="C75" s="122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  <c r="AI75" s="121"/>
      <c r="AJ75" s="121"/>
      <c r="AK75" s="121"/>
      <c r="AL75" s="121"/>
      <c r="AM75" s="121"/>
      <c r="AN75" s="121"/>
      <c r="AO75" s="121"/>
      <c r="AP75" s="121"/>
      <c r="AQ75" s="121"/>
      <c r="AR75" s="121"/>
      <c r="AS75" s="121"/>
      <c r="AT75" s="121"/>
      <c r="AU75" s="121"/>
      <c r="AV75" s="121"/>
      <c r="AW75" s="121"/>
      <c r="AX75" s="121"/>
      <c r="AY75" s="121"/>
      <c r="AZ75" s="121"/>
    </row>
    <row r="76" spans="2:52" x14ac:dyDescent="0.25">
      <c r="B76" s="121"/>
      <c r="C76" s="122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1"/>
      <c r="AL76" s="121"/>
      <c r="AM76" s="121"/>
      <c r="AN76" s="121"/>
      <c r="AO76" s="121"/>
      <c r="AP76" s="121"/>
      <c r="AQ76" s="121"/>
      <c r="AR76" s="121"/>
      <c r="AS76" s="121"/>
      <c r="AT76" s="121"/>
      <c r="AU76" s="121"/>
      <c r="AV76" s="121"/>
      <c r="AW76" s="121"/>
      <c r="AX76" s="121"/>
      <c r="AY76" s="121"/>
      <c r="AZ76" s="121"/>
    </row>
    <row r="77" spans="2:52" x14ac:dyDescent="0.25">
      <c r="B77" s="121"/>
      <c r="C77" s="122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1"/>
      <c r="AL77" s="121"/>
      <c r="AM77" s="121"/>
      <c r="AN77" s="121"/>
      <c r="AO77" s="121"/>
      <c r="AP77" s="121"/>
      <c r="AQ77" s="121"/>
      <c r="AR77" s="121"/>
      <c r="AS77" s="121"/>
      <c r="AT77" s="121"/>
      <c r="AU77" s="121"/>
      <c r="AV77" s="121"/>
      <c r="AW77" s="121"/>
      <c r="AX77" s="121"/>
      <c r="AY77" s="121"/>
      <c r="AZ77" s="121"/>
    </row>
    <row r="78" spans="2:52" x14ac:dyDescent="0.25">
      <c r="B78" s="121"/>
      <c r="C78" s="122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  <c r="T78" s="121"/>
      <c r="U78" s="121"/>
      <c r="V78" s="121"/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  <c r="AH78" s="121"/>
      <c r="AI78" s="121"/>
      <c r="AJ78" s="121"/>
      <c r="AK78" s="121"/>
      <c r="AL78" s="121"/>
      <c r="AM78" s="121"/>
      <c r="AN78" s="121"/>
      <c r="AO78" s="121"/>
      <c r="AP78" s="121"/>
      <c r="AQ78" s="121"/>
      <c r="AR78" s="121"/>
      <c r="AS78" s="121"/>
      <c r="AT78" s="121"/>
      <c r="AU78" s="121"/>
      <c r="AV78" s="121"/>
      <c r="AW78" s="121"/>
      <c r="AX78" s="121"/>
      <c r="AY78" s="121"/>
      <c r="AZ78" s="121"/>
    </row>
    <row r="79" spans="2:52" x14ac:dyDescent="0.25">
      <c r="B79" s="121"/>
      <c r="C79" s="122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121"/>
      <c r="R79" s="121"/>
      <c r="S79" s="121"/>
      <c r="T79" s="121"/>
      <c r="U79" s="121"/>
      <c r="V79" s="121"/>
      <c r="W79" s="121"/>
      <c r="X79" s="121"/>
      <c r="Y79" s="121"/>
      <c r="Z79" s="121"/>
      <c r="AA79" s="121"/>
      <c r="AB79" s="121"/>
      <c r="AC79" s="121"/>
      <c r="AD79" s="121"/>
      <c r="AE79" s="121"/>
      <c r="AF79" s="121"/>
      <c r="AG79" s="121"/>
      <c r="AH79" s="121"/>
      <c r="AI79" s="121"/>
      <c r="AJ79" s="121"/>
      <c r="AK79" s="121"/>
      <c r="AL79" s="121"/>
      <c r="AM79" s="121"/>
      <c r="AN79" s="121"/>
      <c r="AO79" s="121"/>
      <c r="AP79" s="121"/>
      <c r="AQ79" s="121"/>
      <c r="AR79" s="121"/>
      <c r="AS79" s="121"/>
      <c r="AT79" s="121"/>
      <c r="AU79" s="121"/>
      <c r="AV79" s="121"/>
      <c r="AW79" s="121"/>
      <c r="AX79" s="121"/>
      <c r="AY79" s="121"/>
      <c r="AZ79" s="121"/>
    </row>
    <row r="80" spans="2:52" x14ac:dyDescent="0.25">
      <c r="B80" s="121"/>
      <c r="C80" s="122"/>
      <c r="D80" s="121"/>
      <c r="E80" s="121"/>
      <c r="F80" s="121"/>
      <c r="G80" s="121"/>
      <c r="H80" s="121"/>
      <c r="I80" s="121"/>
      <c r="J80" s="121"/>
      <c r="K80" s="121"/>
      <c r="L80" s="121"/>
      <c r="M80" s="121"/>
      <c r="N80" s="121"/>
      <c r="O80" s="121"/>
      <c r="P80" s="121"/>
      <c r="Q80" s="121"/>
      <c r="R80" s="121"/>
      <c r="S80" s="121"/>
      <c r="T80" s="121"/>
      <c r="U80" s="121"/>
      <c r="V80" s="121"/>
      <c r="W80" s="121"/>
      <c r="X80" s="121"/>
      <c r="Y80" s="121"/>
      <c r="Z80" s="121"/>
      <c r="AA80" s="121"/>
      <c r="AB80" s="121"/>
      <c r="AC80" s="121"/>
      <c r="AD80" s="121"/>
      <c r="AE80" s="121"/>
      <c r="AF80" s="121"/>
      <c r="AG80" s="121"/>
      <c r="AH80" s="121"/>
      <c r="AI80" s="121"/>
      <c r="AJ80" s="121"/>
      <c r="AK80" s="121"/>
      <c r="AL80" s="121"/>
      <c r="AM80" s="121"/>
      <c r="AN80" s="121"/>
      <c r="AO80" s="121"/>
      <c r="AP80" s="121"/>
      <c r="AQ80" s="121"/>
      <c r="AR80" s="121"/>
      <c r="AS80" s="121"/>
      <c r="AT80" s="121"/>
      <c r="AU80" s="121"/>
      <c r="AV80" s="121"/>
      <c r="AW80" s="121"/>
      <c r="AX80" s="121"/>
      <c r="AY80" s="121"/>
      <c r="AZ80" s="121"/>
    </row>
    <row r="81" spans="2:52" x14ac:dyDescent="0.25">
      <c r="B81" s="121"/>
      <c r="C81" s="122"/>
      <c r="D81" s="121"/>
      <c r="E81" s="121"/>
      <c r="F81" s="121"/>
      <c r="G81" s="121"/>
      <c r="H81" s="121"/>
      <c r="I81" s="121"/>
      <c r="J81" s="121"/>
      <c r="K81" s="121"/>
      <c r="L81" s="121"/>
      <c r="M81" s="121"/>
      <c r="N81" s="121"/>
      <c r="O81" s="121"/>
      <c r="P81" s="121"/>
      <c r="Q81" s="121"/>
      <c r="R81" s="121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  <c r="AD81" s="121"/>
      <c r="AE81" s="121"/>
      <c r="AF81" s="121"/>
      <c r="AG81" s="121"/>
      <c r="AH81" s="121"/>
      <c r="AI81" s="121"/>
      <c r="AJ81" s="121"/>
      <c r="AK81" s="121"/>
      <c r="AL81" s="121"/>
      <c r="AM81" s="121"/>
      <c r="AN81" s="121"/>
      <c r="AO81" s="121"/>
      <c r="AP81" s="121"/>
      <c r="AQ81" s="121"/>
      <c r="AR81" s="121"/>
      <c r="AS81" s="121"/>
      <c r="AT81" s="121"/>
      <c r="AU81" s="121"/>
      <c r="AV81" s="121"/>
      <c r="AW81" s="121"/>
      <c r="AX81" s="121"/>
      <c r="AY81" s="121"/>
      <c r="AZ81" s="121"/>
    </row>
    <row r="82" spans="2:52" x14ac:dyDescent="0.25">
      <c r="B82" s="121"/>
      <c r="C82" s="122"/>
      <c r="D82" s="121"/>
      <c r="E82" s="121"/>
      <c r="F82" s="121"/>
      <c r="G82" s="121"/>
      <c r="H82" s="121"/>
      <c r="I82" s="121"/>
      <c r="J82" s="121"/>
      <c r="K82" s="121"/>
      <c r="L82" s="121"/>
      <c r="M82" s="121"/>
      <c r="N82" s="121"/>
      <c r="O82" s="121"/>
      <c r="P82" s="121"/>
      <c r="Q82" s="121"/>
      <c r="R82" s="121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  <c r="AF82" s="121"/>
      <c r="AG82" s="121"/>
      <c r="AH82" s="121"/>
      <c r="AI82" s="121"/>
      <c r="AJ82" s="121"/>
      <c r="AK82" s="121"/>
      <c r="AL82" s="121"/>
      <c r="AM82" s="121"/>
      <c r="AN82" s="121"/>
      <c r="AO82" s="121"/>
      <c r="AP82" s="121"/>
      <c r="AQ82" s="121"/>
      <c r="AR82" s="121"/>
      <c r="AS82" s="121"/>
      <c r="AT82" s="121"/>
      <c r="AU82" s="121"/>
      <c r="AV82" s="121"/>
      <c r="AW82" s="121"/>
      <c r="AX82" s="121"/>
      <c r="AY82" s="121"/>
      <c r="AZ82" s="121"/>
    </row>
    <row r="83" spans="2:52" x14ac:dyDescent="0.25">
      <c r="B83" s="121"/>
      <c r="C83" s="122"/>
      <c r="D83" s="121"/>
      <c r="E83" s="121"/>
      <c r="F83" s="121"/>
      <c r="G83" s="121"/>
      <c r="H83" s="121"/>
      <c r="I83" s="121"/>
      <c r="J83" s="121"/>
      <c r="K83" s="121"/>
      <c r="L83" s="121"/>
      <c r="M83" s="121"/>
      <c r="N83" s="121"/>
      <c r="O83" s="121"/>
      <c r="P83" s="121"/>
      <c r="Q83" s="121"/>
      <c r="R83" s="121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  <c r="AD83" s="121"/>
      <c r="AE83" s="121"/>
      <c r="AF83" s="121"/>
      <c r="AG83" s="121"/>
      <c r="AH83" s="121"/>
      <c r="AI83" s="121"/>
      <c r="AJ83" s="121"/>
      <c r="AK83" s="121"/>
      <c r="AL83" s="121"/>
      <c r="AM83" s="121"/>
      <c r="AN83" s="121"/>
      <c r="AO83" s="121"/>
      <c r="AP83" s="121"/>
      <c r="AQ83" s="121"/>
      <c r="AR83" s="121"/>
      <c r="AS83" s="121"/>
      <c r="AT83" s="121"/>
      <c r="AU83" s="121"/>
      <c r="AV83" s="121"/>
      <c r="AW83" s="121"/>
      <c r="AX83" s="121"/>
      <c r="AY83" s="121"/>
      <c r="AZ83" s="121"/>
    </row>
    <row r="84" spans="2:52" x14ac:dyDescent="0.25">
      <c r="B84" s="121"/>
      <c r="C84" s="122"/>
      <c r="D84" s="121"/>
      <c r="E84" s="121"/>
      <c r="F84" s="121"/>
      <c r="G84" s="121"/>
      <c r="H84" s="121"/>
      <c r="I84" s="121"/>
      <c r="J84" s="121"/>
      <c r="K84" s="121"/>
      <c r="L84" s="121"/>
      <c r="M84" s="121"/>
      <c r="N84" s="121"/>
      <c r="O84" s="121"/>
      <c r="P84" s="121"/>
      <c r="Q84" s="121"/>
      <c r="R84" s="121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  <c r="AD84" s="121"/>
      <c r="AE84" s="121"/>
      <c r="AF84" s="121"/>
      <c r="AG84" s="121"/>
      <c r="AH84" s="121"/>
      <c r="AI84" s="121"/>
      <c r="AJ84" s="121"/>
      <c r="AK84" s="121"/>
      <c r="AL84" s="121"/>
      <c r="AM84" s="121"/>
      <c r="AN84" s="121"/>
      <c r="AO84" s="121"/>
      <c r="AP84" s="121"/>
      <c r="AQ84" s="121"/>
      <c r="AR84" s="121"/>
      <c r="AS84" s="121"/>
      <c r="AT84" s="121"/>
      <c r="AU84" s="121"/>
      <c r="AV84" s="121"/>
      <c r="AW84" s="121"/>
      <c r="AX84" s="121"/>
      <c r="AY84" s="121"/>
      <c r="AZ84" s="121"/>
    </row>
    <row r="85" spans="2:52" x14ac:dyDescent="0.25">
      <c r="B85" s="121"/>
      <c r="C85" s="122"/>
      <c r="D85" s="121"/>
      <c r="E85" s="121"/>
      <c r="F85" s="121"/>
      <c r="G85" s="121"/>
      <c r="H85" s="121"/>
      <c r="I85" s="121"/>
      <c r="J85" s="121"/>
      <c r="K85" s="121"/>
      <c r="L85" s="121"/>
      <c r="M85" s="121"/>
      <c r="N85" s="121"/>
      <c r="O85" s="121"/>
      <c r="P85" s="121"/>
      <c r="Q85" s="121"/>
      <c r="R85" s="121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  <c r="AI85" s="121"/>
      <c r="AJ85" s="121"/>
      <c r="AK85" s="121"/>
      <c r="AL85" s="121"/>
      <c r="AM85" s="121"/>
      <c r="AN85" s="121"/>
      <c r="AO85" s="121"/>
      <c r="AP85" s="121"/>
      <c r="AQ85" s="121"/>
      <c r="AR85" s="121"/>
      <c r="AS85" s="121"/>
      <c r="AT85" s="121"/>
      <c r="AU85" s="121"/>
      <c r="AV85" s="121"/>
      <c r="AW85" s="121"/>
      <c r="AX85" s="121"/>
      <c r="AY85" s="121"/>
      <c r="AZ85" s="121"/>
    </row>
    <row r="86" spans="2:52" x14ac:dyDescent="0.25">
      <c r="B86" s="121"/>
      <c r="C86" s="122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  <c r="AF86" s="121"/>
      <c r="AG86" s="121"/>
      <c r="AH86" s="121"/>
      <c r="AI86" s="121"/>
      <c r="AJ86" s="121"/>
      <c r="AK86" s="121"/>
      <c r="AL86" s="121"/>
      <c r="AM86" s="121"/>
      <c r="AN86" s="121"/>
      <c r="AO86" s="121"/>
      <c r="AP86" s="121"/>
      <c r="AQ86" s="121"/>
      <c r="AR86" s="121"/>
      <c r="AS86" s="121"/>
      <c r="AT86" s="121"/>
      <c r="AU86" s="121"/>
      <c r="AV86" s="121"/>
      <c r="AW86" s="121"/>
      <c r="AX86" s="121"/>
      <c r="AY86" s="121"/>
      <c r="AZ86" s="121"/>
    </row>
    <row r="87" spans="2:52" x14ac:dyDescent="0.25">
      <c r="B87" s="121"/>
      <c r="C87" s="122"/>
      <c r="D87" s="121"/>
      <c r="E87" s="121"/>
      <c r="F87" s="121"/>
      <c r="G87" s="121"/>
      <c r="H87" s="121"/>
      <c r="I87" s="121"/>
      <c r="J87" s="121"/>
      <c r="K87" s="121"/>
      <c r="L87" s="121"/>
      <c r="M87" s="121"/>
      <c r="N87" s="121"/>
      <c r="O87" s="121"/>
      <c r="P87" s="121"/>
      <c r="Q87" s="121"/>
      <c r="R87" s="121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  <c r="AF87" s="121"/>
      <c r="AG87" s="121"/>
      <c r="AH87" s="121"/>
      <c r="AI87" s="121"/>
      <c r="AJ87" s="121"/>
      <c r="AK87" s="121"/>
      <c r="AL87" s="121"/>
      <c r="AM87" s="121"/>
      <c r="AN87" s="121"/>
      <c r="AO87" s="121"/>
      <c r="AP87" s="121"/>
      <c r="AQ87" s="121"/>
      <c r="AR87" s="121"/>
      <c r="AS87" s="121"/>
      <c r="AT87" s="121"/>
      <c r="AU87" s="121"/>
      <c r="AV87" s="121"/>
      <c r="AW87" s="121"/>
      <c r="AX87" s="121"/>
      <c r="AY87" s="121"/>
      <c r="AZ87" s="121"/>
    </row>
    <row r="88" spans="2:52" x14ac:dyDescent="0.25">
      <c r="B88" s="121"/>
      <c r="C88" s="122"/>
      <c r="D88" s="121"/>
      <c r="E88" s="121"/>
      <c r="F88" s="121"/>
      <c r="G88" s="121"/>
      <c r="H88" s="121"/>
      <c r="I88" s="121"/>
      <c r="J88" s="121"/>
      <c r="K88" s="121"/>
      <c r="L88" s="121"/>
      <c r="M88" s="121"/>
      <c r="N88" s="121"/>
      <c r="O88" s="121"/>
      <c r="P88" s="121"/>
      <c r="Q88" s="121"/>
      <c r="R88" s="121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1"/>
      <c r="AH88" s="121"/>
      <c r="AI88" s="121"/>
      <c r="AJ88" s="121"/>
      <c r="AK88" s="121"/>
      <c r="AL88" s="121"/>
      <c r="AM88" s="121"/>
      <c r="AN88" s="121"/>
      <c r="AO88" s="121"/>
      <c r="AP88" s="121"/>
      <c r="AQ88" s="121"/>
      <c r="AR88" s="121"/>
      <c r="AS88" s="121"/>
      <c r="AT88" s="121"/>
      <c r="AU88" s="121"/>
      <c r="AV88" s="121"/>
      <c r="AW88" s="121"/>
      <c r="AX88" s="121"/>
      <c r="AY88" s="121"/>
      <c r="AZ88" s="121"/>
    </row>
    <row r="89" spans="2:52" x14ac:dyDescent="0.25">
      <c r="B89" s="121"/>
      <c r="C89" s="122"/>
      <c r="D89" s="121"/>
      <c r="E89" s="121"/>
      <c r="F89" s="121"/>
      <c r="G89" s="121"/>
      <c r="H89" s="121"/>
      <c r="I89" s="121"/>
      <c r="J89" s="121"/>
      <c r="K89" s="121"/>
      <c r="L89" s="121"/>
      <c r="M89" s="121"/>
      <c r="N89" s="121"/>
      <c r="O89" s="121"/>
      <c r="P89" s="121"/>
      <c r="Q89" s="121"/>
      <c r="R89" s="121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  <c r="AF89" s="121"/>
      <c r="AG89" s="121"/>
      <c r="AH89" s="121"/>
      <c r="AI89" s="121"/>
      <c r="AJ89" s="121"/>
      <c r="AK89" s="121"/>
      <c r="AL89" s="121"/>
      <c r="AM89" s="121"/>
      <c r="AN89" s="121"/>
      <c r="AO89" s="121"/>
      <c r="AP89" s="121"/>
      <c r="AQ89" s="121"/>
      <c r="AR89" s="121"/>
      <c r="AS89" s="121"/>
      <c r="AT89" s="121"/>
      <c r="AU89" s="121"/>
      <c r="AV89" s="121"/>
      <c r="AW89" s="121"/>
      <c r="AX89" s="121"/>
      <c r="AY89" s="121"/>
      <c r="AZ89" s="121"/>
    </row>
    <row r="90" spans="2:52" x14ac:dyDescent="0.25">
      <c r="B90" s="121"/>
      <c r="C90" s="122"/>
      <c r="D90" s="121"/>
      <c r="E90" s="121"/>
      <c r="F90" s="121"/>
      <c r="G90" s="121"/>
      <c r="H90" s="121"/>
      <c r="I90" s="121"/>
      <c r="J90" s="121"/>
      <c r="K90" s="121"/>
      <c r="L90" s="121"/>
      <c r="M90" s="121"/>
      <c r="N90" s="121"/>
      <c r="O90" s="121"/>
      <c r="P90" s="121"/>
      <c r="Q90" s="121"/>
      <c r="R90" s="121"/>
      <c r="S90" s="121"/>
      <c r="T90" s="121"/>
      <c r="U90" s="121"/>
      <c r="V90" s="121"/>
      <c r="W90" s="121"/>
      <c r="X90" s="121"/>
      <c r="Y90" s="121"/>
      <c r="Z90" s="121"/>
      <c r="AA90" s="121"/>
      <c r="AB90" s="121"/>
      <c r="AC90" s="121"/>
      <c r="AD90" s="121"/>
      <c r="AE90" s="121"/>
      <c r="AF90" s="121"/>
      <c r="AG90" s="121"/>
      <c r="AH90" s="121"/>
      <c r="AI90" s="121"/>
      <c r="AJ90" s="121"/>
      <c r="AK90" s="121"/>
      <c r="AL90" s="121"/>
      <c r="AM90" s="121"/>
      <c r="AN90" s="121"/>
      <c r="AO90" s="121"/>
      <c r="AP90" s="121"/>
      <c r="AQ90" s="121"/>
      <c r="AR90" s="121"/>
      <c r="AS90" s="121"/>
      <c r="AT90" s="121"/>
      <c r="AU90" s="121"/>
      <c r="AV90" s="121"/>
      <c r="AW90" s="121"/>
      <c r="AX90" s="121"/>
      <c r="AY90" s="121"/>
      <c r="AZ90" s="121"/>
    </row>
    <row r="91" spans="2:52" x14ac:dyDescent="0.25">
      <c r="B91" s="121"/>
      <c r="C91" s="122"/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1"/>
      <c r="O91" s="121"/>
      <c r="P91" s="121"/>
      <c r="Q91" s="121"/>
      <c r="R91" s="121"/>
      <c r="S91" s="121"/>
      <c r="T91" s="121"/>
      <c r="U91" s="121"/>
      <c r="V91" s="121"/>
      <c r="W91" s="121"/>
      <c r="X91" s="121"/>
      <c r="Y91" s="121"/>
      <c r="Z91" s="121"/>
      <c r="AA91" s="121"/>
      <c r="AB91" s="121"/>
      <c r="AC91" s="121"/>
      <c r="AD91" s="121"/>
      <c r="AE91" s="121"/>
      <c r="AF91" s="121"/>
      <c r="AG91" s="121"/>
      <c r="AH91" s="121"/>
      <c r="AI91" s="121"/>
      <c r="AJ91" s="121"/>
      <c r="AK91" s="121"/>
      <c r="AL91" s="121"/>
      <c r="AM91" s="121"/>
      <c r="AN91" s="121"/>
      <c r="AO91" s="121"/>
      <c r="AP91" s="121"/>
      <c r="AQ91" s="121"/>
      <c r="AR91" s="121"/>
      <c r="AS91" s="121"/>
      <c r="AT91" s="121"/>
      <c r="AU91" s="121"/>
      <c r="AV91" s="121"/>
      <c r="AW91" s="121"/>
      <c r="AX91" s="121"/>
      <c r="AY91" s="121"/>
      <c r="AZ91" s="121"/>
    </row>
    <row r="92" spans="2:52" x14ac:dyDescent="0.25">
      <c r="B92" s="121"/>
      <c r="C92" s="122"/>
      <c r="D92" s="121"/>
      <c r="E92" s="121"/>
      <c r="F92" s="121"/>
      <c r="G92" s="121"/>
      <c r="H92" s="121"/>
      <c r="I92" s="121"/>
      <c r="J92" s="121"/>
      <c r="K92" s="121"/>
      <c r="L92" s="121"/>
      <c r="M92" s="121"/>
      <c r="N92" s="121"/>
      <c r="O92" s="121"/>
      <c r="P92" s="121"/>
      <c r="Q92" s="121"/>
      <c r="R92" s="121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  <c r="AD92" s="121"/>
      <c r="AE92" s="121"/>
      <c r="AF92" s="121"/>
      <c r="AG92" s="121"/>
      <c r="AH92" s="121"/>
      <c r="AI92" s="121"/>
      <c r="AJ92" s="121"/>
      <c r="AK92" s="121"/>
      <c r="AL92" s="121"/>
      <c r="AM92" s="121"/>
      <c r="AN92" s="121"/>
      <c r="AO92" s="121"/>
      <c r="AP92" s="121"/>
      <c r="AQ92" s="121"/>
      <c r="AR92" s="121"/>
      <c r="AS92" s="121"/>
      <c r="AT92" s="121"/>
      <c r="AU92" s="121"/>
      <c r="AV92" s="121"/>
      <c r="AW92" s="121"/>
      <c r="AX92" s="121"/>
      <c r="AY92" s="121"/>
      <c r="AZ92" s="121"/>
    </row>
    <row r="93" spans="2:52" x14ac:dyDescent="0.25">
      <c r="B93" s="121"/>
      <c r="C93" s="122"/>
      <c r="D93" s="121"/>
      <c r="E93" s="121"/>
      <c r="F93" s="121"/>
      <c r="G93" s="121"/>
      <c r="H93" s="121"/>
      <c r="I93" s="121"/>
      <c r="J93" s="121"/>
      <c r="K93" s="121"/>
      <c r="L93" s="121"/>
      <c r="M93" s="121"/>
      <c r="N93" s="121"/>
      <c r="O93" s="121"/>
      <c r="P93" s="121"/>
      <c r="Q93" s="121"/>
      <c r="R93" s="121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  <c r="AF93" s="121"/>
      <c r="AG93" s="121"/>
      <c r="AH93" s="121"/>
      <c r="AI93" s="121"/>
      <c r="AJ93" s="121"/>
      <c r="AK93" s="121"/>
      <c r="AL93" s="121"/>
      <c r="AM93" s="121"/>
      <c r="AN93" s="121"/>
      <c r="AO93" s="121"/>
      <c r="AP93" s="121"/>
      <c r="AQ93" s="121"/>
      <c r="AR93" s="121"/>
      <c r="AS93" s="121"/>
      <c r="AT93" s="121"/>
      <c r="AU93" s="121"/>
      <c r="AV93" s="121"/>
      <c r="AW93" s="121"/>
      <c r="AX93" s="121"/>
      <c r="AY93" s="121"/>
      <c r="AZ93" s="121"/>
    </row>
    <row r="94" spans="2:52" x14ac:dyDescent="0.25">
      <c r="B94" s="121"/>
      <c r="C94" s="122"/>
      <c r="D94" s="121"/>
      <c r="E94" s="121"/>
      <c r="F94" s="121"/>
      <c r="G94" s="121"/>
      <c r="H94" s="121"/>
      <c r="I94" s="121"/>
      <c r="J94" s="121"/>
      <c r="K94" s="121"/>
      <c r="L94" s="121"/>
      <c r="M94" s="121"/>
      <c r="N94" s="121"/>
      <c r="O94" s="121"/>
      <c r="P94" s="121"/>
      <c r="Q94" s="121"/>
      <c r="R94" s="121"/>
      <c r="S94" s="121"/>
      <c r="T94" s="121"/>
      <c r="U94" s="121"/>
      <c r="V94" s="121"/>
      <c r="W94" s="121"/>
      <c r="X94" s="121"/>
      <c r="Y94" s="121"/>
      <c r="Z94" s="121"/>
      <c r="AA94" s="121"/>
      <c r="AB94" s="121"/>
      <c r="AC94" s="121"/>
      <c r="AD94" s="121"/>
      <c r="AE94" s="121"/>
      <c r="AF94" s="121"/>
      <c r="AG94" s="121"/>
      <c r="AH94" s="121"/>
      <c r="AI94" s="121"/>
      <c r="AJ94" s="121"/>
      <c r="AK94" s="121"/>
      <c r="AL94" s="121"/>
      <c r="AM94" s="121"/>
      <c r="AN94" s="121"/>
      <c r="AO94" s="121"/>
      <c r="AP94" s="121"/>
      <c r="AQ94" s="121"/>
      <c r="AR94" s="121"/>
      <c r="AS94" s="121"/>
      <c r="AT94" s="121"/>
      <c r="AU94" s="121"/>
      <c r="AV94" s="121"/>
      <c r="AW94" s="121"/>
      <c r="AX94" s="121"/>
      <c r="AY94" s="121"/>
      <c r="AZ94" s="121"/>
    </row>
    <row r="95" spans="2:52" x14ac:dyDescent="0.25">
      <c r="B95" s="121"/>
      <c r="C95" s="122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1"/>
      <c r="AH95" s="121"/>
      <c r="AI95" s="121"/>
      <c r="AJ95" s="121"/>
      <c r="AK95" s="121"/>
      <c r="AL95" s="121"/>
      <c r="AM95" s="121"/>
      <c r="AN95" s="121"/>
      <c r="AO95" s="121"/>
      <c r="AP95" s="121"/>
      <c r="AQ95" s="121"/>
      <c r="AR95" s="121"/>
      <c r="AS95" s="121"/>
      <c r="AT95" s="121"/>
      <c r="AU95" s="121"/>
      <c r="AV95" s="121"/>
      <c r="AW95" s="121"/>
      <c r="AX95" s="121"/>
      <c r="AY95" s="121"/>
      <c r="AZ95" s="121"/>
    </row>
    <row r="96" spans="2:52" x14ac:dyDescent="0.25">
      <c r="B96" s="121"/>
      <c r="C96" s="122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1"/>
      <c r="AH96" s="121"/>
      <c r="AI96" s="121"/>
      <c r="AJ96" s="121"/>
      <c r="AK96" s="121"/>
      <c r="AL96" s="121"/>
      <c r="AM96" s="121"/>
      <c r="AN96" s="121"/>
      <c r="AO96" s="121"/>
      <c r="AP96" s="121"/>
      <c r="AQ96" s="121"/>
      <c r="AR96" s="121"/>
      <c r="AS96" s="121"/>
      <c r="AT96" s="121"/>
      <c r="AU96" s="121"/>
      <c r="AV96" s="121"/>
      <c r="AW96" s="121"/>
      <c r="AX96" s="121"/>
      <c r="AY96" s="121"/>
      <c r="AZ96" s="121"/>
    </row>
    <row r="97" spans="2:52" x14ac:dyDescent="0.25">
      <c r="B97" s="121"/>
      <c r="C97" s="122"/>
      <c r="D97" s="121"/>
      <c r="E97" s="121"/>
      <c r="F97" s="121"/>
      <c r="G97" s="121"/>
      <c r="H97" s="121"/>
      <c r="I97" s="121"/>
      <c r="J97" s="121"/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1"/>
      <c r="AH97" s="121"/>
      <c r="AI97" s="121"/>
      <c r="AJ97" s="121"/>
      <c r="AK97" s="121"/>
      <c r="AL97" s="121"/>
      <c r="AM97" s="121"/>
      <c r="AN97" s="121"/>
      <c r="AO97" s="121"/>
      <c r="AP97" s="121"/>
      <c r="AQ97" s="121"/>
      <c r="AR97" s="121"/>
      <c r="AS97" s="121"/>
      <c r="AT97" s="121"/>
      <c r="AU97" s="121"/>
      <c r="AV97" s="121"/>
      <c r="AW97" s="121"/>
      <c r="AX97" s="121"/>
      <c r="AY97" s="121"/>
      <c r="AZ97" s="121"/>
    </row>
    <row r="98" spans="2:52" x14ac:dyDescent="0.25">
      <c r="B98" s="121"/>
      <c r="C98" s="122"/>
      <c r="D98" s="121"/>
      <c r="E98" s="121"/>
      <c r="F98" s="121"/>
      <c r="G98" s="121"/>
      <c r="H98" s="121"/>
      <c r="I98" s="121"/>
      <c r="J98" s="121"/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1"/>
      <c r="AH98" s="121"/>
      <c r="AI98" s="121"/>
      <c r="AJ98" s="121"/>
      <c r="AK98" s="121"/>
      <c r="AL98" s="121"/>
      <c r="AM98" s="121"/>
      <c r="AN98" s="121"/>
      <c r="AO98" s="121"/>
      <c r="AP98" s="121"/>
      <c r="AQ98" s="121"/>
      <c r="AR98" s="121"/>
      <c r="AS98" s="121"/>
      <c r="AT98" s="121"/>
      <c r="AU98" s="121"/>
      <c r="AV98" s="121"/>
      <c r="AW98" s="121"/>
      <c r="AX98" s="121"/>
      <c r="AY98" s="121"/>
      <c r="AZ98" s="121"/>
    </row>
    <row r="99" spans="2:52" x14ac:dyDescent="0.25">
      <c r="B99" s="121"/>
      <c r="C99" s="122"/>
      <c r="D99" s="121"/>
      <c r="E99" s="121"/>
      <c r="F99" s="121"/>
      <c r="G99" s="121"/>
      <c r="H99" s="121"/>
      <c r="I99" s="121"/>
      <c r="J99" s="121"/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1"/>
      <c r="AH99" s="121"/>
      <c r="AI99" s="121"/>
      <c r="AJ99" s="121"/>
      <c r="AK99" s="121"/>
      <c r="AL99" s="121"/>
      <c r="AM99" s="121"/>
      <c r="AN99" s="121"/>
      <c r="AO99" s="121"/>
      <c r="AP99" s="121"/>
      <c r="AQ99" s="121"/>
      <c r="AR99" s="121"/>
      <c r="AS99" s="121"/>
      <c r="AT99" s="121"/>
      <c r="AU99" s="121"/>
      <c r="AV99" s="121"/>
      <c r="AW99" s="121"/>
      <c r="AX99" s="121"/>
      <c r="AY99" s="121"/>
      <c r="AZ99" s="121"/>
    </row>
    <row r="100" spans="2:52" x14ac:dyDescent="0.25">
      <c r="B100" s="121"/>
      <c r="C100" s="122"/>
      <c r="D100" s="121"/>
      <c r="E100" s="121"/>
      <c r="F100" s="121"/>
      <c r="G100" s="121"/>
      <c r="H100" s="121"/>
      <c r="I100" s="121"/>
      <c r="J100" s="121"/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1"/>
      <c r="AH100" s="121"/>
      <c r="AI100" s="121"/>
      <c r="AJ100" s="121"/>
      <c r="AK100" s="121"/>
      <c r="AL100" s="121"/>
      <c r="AM100" s="121"/>
      <c r="AN100" s="121"/>
      <c r="AO100" s="121"/>
      <c r="AP100" s="121"/>
      <c r="AQ100" s="121"/>
      <c r="AR100" s="121"/>
      <c r="AS100" s="121"/>
      <c r="AT100" s="121"/>
      <c r="AU100" s="121"/>
      <c r="AV100" s="121"/>
      <c r="AW100" s="121"/>
      <c r="AX100" s="121"/>
      <c r="AY100" s="121"/>
      <c r="AZ100" s="121"/>
    </row>
    <row r="101" spans="2:52" x14ac:dyDescent="0.25">
      <c r="B101" s="121"/>
      <c r="C101" s="122"/>
      <c r="D101" s="121"/>
      <c r="E101" s="121"/>
      <c r="F101" s="121"/>
      <c r="G101" s="121"/>
      <c r="H101" s="121"/>
      <c r="I101" s="121"/>
      <c r="J101" s="121"/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1"/>
      <c r="AH101" s="121"/>
      <c r="AI101" s="121"/>
      <c r="AJ101" s="121"/>
      <c r="AK101" s="121"/>
      <c r="AL101" s="121"/>
      <c r="AM101" s="121"/>
      <c r="AN101" s="121"/>
      <c r="AO101" s="121"/>
      <c r="AP101" s="121"/>
      <c r="AQ101" s="121"/>
      <c r="AR101" s="121"/>
      <c r="AS101" s="121"/>
      <c r="AT101" s="121"/>
      <c r="AU101" s="121"/>
      <c r="AV101" s="121"/>
      <c r="AW101" s="121"/>
      <c r="AX101" s="121"/>
      <c r="AY101" s="121"/>
      <c r="AZ101" s="121"/>
    </row>
    <row r="102" spans="2:52" x14ac:dyDescent="0.25">
      <c r="B102" s="121"/>
      <c r="C102" s="122"/>
      <c r="D102" s="121"/>
      <c r="E102" s="121"/>
      <c r="F102" s="121"/>
      <c r="G102" s="121"/>
      <c r="H102" s="121"/>
      <c r="I102" s="121"/>
      <c r="J102" s="121"/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1"/>
      <c r="AH102" s="121"/>
      <c r="AI102" s="121"/>
      <c r="AJ102" s="121"/>
      <c r="AK102" s="121"/>
      <c r="AL102" s="121"/>
      <c r="AM102" s="121"/>
      <c r="AN102" s="121"/>
      <c r="AO102" s="121"/>
      <c r="AP102" s="121"/>
      <c r="AQ102" s="121"/>
      <c r="AR102" s="121"/>
      <c r="AS102" s="121"/>
      <c r="AT102" s="121"/>
      <c r="AU102" s="121"/>
      <c r="AV102" s="121"/>
      <c r="AW102" s="121"/>
      <c r="AX102" s="121"/>
      <c r="AY102" s="121"/>
      <c r="AZ102" s="121"/>
    </row>
    <row r="103" spans="2:52" x14ac:dyDescent="0.25">
      <c r="B103" s="121"/>
      <c r="C103" s="122"/>
      <c r="D103" s="121"/>
      <c r="E103" s="121"/>
      <c r="F103" s="121"/>
      <c r="G103" s="121"/>
      <c r="H103" s="121"/>
      <c r="I103" s="121"/>
      <c r="J103" s="121"/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  <c r="AI103" s="121"/>
      <c r="AJ103" s="121"/>
      <c r="AK103" s="121"/>
      <c r="AL103" s="121"/>
      <c r="AM103" s="121"/>
      <c r="AN103" s="121"/>
      <c r="AO103" s="121"/>
      <c r="AP103" s="121"/>
      <c r="AQ103" s="121"/>
      <c r="AR103" s="121"/>
      <c r="AS103" s="121"/>
      <c r="AT103" s="121"/>
      <c r="AU103" s="121"/>
      <c r="AV103" s="121"/>
      <c r="AW103" s="121"/>
      <c r="AX103" s="121"/>
      <c r="AY103" s="121"/>
      <c r="AZ103" s="121"/>
    </row>
    <row r="104" spans="2:52" x14ac:dyDescent="0.25">
      <c r="B104" s="121"/>
      <c r="C104" s="122"/>
      <c r="D104" s="121"/>
      <c r="E104" s="121"/>
      <c r="F104" s="121"/>
      <c r="G104" s="121"/>
      <c r="H104" s="121"/>
      <c r="I104" s="121"/>
      <c r="J104" s="121"/>
      <c r="K104" s="121"/>
      <c r="L104" s="121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21"/>
      <c r="AK104" s="121"/>
      <c r="AL104" s="121"/>
      <c r="AM104" s="121"/>
      <c r="AN104" s="121"/>
      <c r="AO104" s="121"/>
      <c r="AP104" s="121"/>
      <c r="AQ104" s="121"/>
      <c r="AR104" s="121"/>
      <c r="AS104" s="121"/>
      <c r="AT104" s="121"/>
      <c r="AU104" s="121"/>
      <c r="AV104" s="121"/>
      <c r="AW104" s="121"/>
      <c r="AX104" s="121"/>
      <c r="AY104" s="121"/>
      <c r="AZ104" s="121"/>
    </row>
    <row r="105" spans="2:52" x14ac:dyDescent="0.25">
      <c r="B105" s="121"/>
      <c r="C105" s="122"/>
      <c r="D105" s="121"/>
      <c r="E105" s="121"/>
      <c r="F105" s="121"/>
      <c r="G105" s="121"/>
      <c r="H105" s="121"/>
      <c r="I105" s="121"/>
      <c r="J105" s="121"/>
      <c r="K105" s="121"/>
      <c r="L105" s="121"/>
      <c r="M105" s="121"/>
      <c r="N105" s="121"/>
      <c r="O105" s="121"/>
      <c r="P105" s="121"/>
      <c r="Q105" s="121"/>
      <c r="R105" s="121"/>
      <c r="S105" s="121"/>
      <c r="T105" s="121"/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  <c r="AI105" s="121"/>
      <c r="AJ105" s="121"/>
      <c r="AK105" s="121"/>
      <c r="AL105" s="121"/>
      <c r="AM105" s="121"/>
      <c r="AN105" s="121"/>
      <c r="AO105" s="121"/>
      <c r="AP105" s="121"/>
      <c r="AQ105" s="121"/>
      <c r="AR105" s="121"/>
      <c r="AS105" s="121"/>
      <c r="AT105" s="121"/>
      <c r="AU105" s="121"/>
      <c r="AV105" s="121"/>
      <c r="AW105" s="121"/>
      <c r="AX105" s="121"/>
      <c r="AY105" s="121"/>
      <c r="AZ105" s="121"/>
    </row>
    <row r="106" spans="2:52" x14ac:dyDescent="0.25">
      <c r="B106" s="121"/>
      <c r="C106" s="122"/>
      <c r="D106" s="121"/>
      <c r="E106" s="121"/>
      <c r="F106" s="121"/>
      <c r="G106" s="121"/>
      <c r="H106" s="121"/>
      <c r="I106" s="121"/>
      <c r="J106" s="121"/>
      <c r="K106" s="121"/>
      <c r="L106" s="121"/>
      <c r="M106" s="121"/>
      <c r="N106" s="121"/>
      <c r="O106" s="121"/>
      <c r="P106" s="121"/>
      <c r="Q106" s="121"/>
      <c r="R106" s="121"/>
      <c r="S106" s="121"/>
      <c r="T106" s="121"/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  <c r="AI106" s="121"/>
      <c r="AJ106" s="121"/>
      <c r="AK106" s="121"/>
      <c r="AL106" s="121"/>
      <c r="AM106" s="121"/>
      <c r="AN106" s="121"/>
      <c r="AO106" s="121"/>
      <c r="AP106" s="121"/>
      <c r="AQ106" s="121"/>
      <c r="AR106" s="121"/>
      <c r="AS106" s="121"/>
      <c r="AT106" s="121"/>
      <c r="AU106" s="121"/>
      <c r="AV106" s="121"/>
      <c r="AW106" s="121"/>
      <c r="AX106" s="121"/>
      <c r="AY106" s="121"/>
      <c r="AZ106" s="121"/>
    </row>
    <row r="107" spans="2:52" x14ac:dyDescent="0.25">
      <c r="B107" s="121"/>
      <c r="C107" s="122"/>
      <c r="D107" s="121"/>
      <c r="E107" s="121"/>
      <c r="F107" s="121"/>
      <c r="G107" s="121"/>
      <c r="H107" s="121"/>
      <c r="I107" s="121"/>
      <c r="J107" s="121"/>
      <c r="K107" s="121"/>
      <c r="L107" s="121"/>
      <c r="M107" s="121"/>
      <c r="N107" s="121"/>
      <c r="O107" s="121"/>
      <c r="P107" s="121"/>
      <c r="Q107" s="121"/>
      <c r="R107" s="121"/>
      <c r="S107" s="121"/>
      <c r="T107" s="121"/>
      <c r="U107" s="121"/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1"/>
      <c r="AH107" s="121"/>
      <c r="AI107" s="121"/>
      <c r="AJ107" s="121"/>
      <c r="AK107" s="121"/>
      <c r="AL107" s="121"/>
      <c r="AM107" s="121"/>
      <c r="AN107" s="121"/>
      <c r="AO107" s="121"/>
      <c r="AP107" s="121"/>
      <c r="AQ107" s="121"/>
      <c r="AR107" s="121"/>
      <c r="AS107" s="121"/>
      <c r="AT107" s="121"/>
      <c r="AU107" s="121"/>
      <c r="AV107" s="121"/>
      <c r="AW107" s="121"/>
      <c r="AX107" s="121"/>
      <c r="AY107" s="121"/>
      <c r="AZ107" s="121"/>
    </row>
    <row r="108" spans="2:52" x14ac:dyDescent="0.25">
      <c r="B108" s="121"/>
      <c r="C108" s="122"/>
      <c r="D108" s="121"/>
      <c r="E108" s="121"/>
      <c r="F108" s="121"/>
      <c r="G108" s="121"/>
      <c r="H108" s="121"/>
      <c r="I108" s="121"/>
      <c r="J108" s="121"/>
      <c r="K108" s="121"/>
      <c r="L108" s="121"/>
      <c r="M108" s="121"/>
      <c r="N108" s="121"/>
      <c r="O108" s="121"/>
      <c r="P108" s="121"/>
      <c r="Q108" s="121"/>
      <c r="R108" s="121"/>
      <c r="S108" s="121"/>
      <c r="T108" s="121"/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1"/>
      <c r="AH108" s="121"/>
      <c r="AI108" s="121"/>
      <c r="AJ108" s="121"/>
      <c r="AK108" s="121"/>
      <c r="AL108" s="121"/>
      <c r="AM108" s="121"/>
      <c r="AN108" s="121"/>
      <c r="AO108" s="121"/>
      <c r="AP108" s="121"/>
      <c r="AQ108" s="121"/>
      <c r="AR108" s="121"/>
      <c r="AS108" s="121"/>
      <c r="AT108" s="121"/>
      <c r="AU108" s="121"/>
      <c r="AV108" s="121"/>
      <c r="AW108" s="121"/>
      <c r="AX108" s="121"/>
      <c r="AY108" s="121"/>
      <c r="AZ108" s="121"/>
    </row>
    <row r="109" spans="2:52" x14ac:dyDescent="0.25">
      <c r="B109" s="121"/>
      <c r="C109" s="122"/>
      <c r="D109" s="121"/>
      <c r="E109" s="121"/>
      <c r="F109" s="121"/>
      <c r="G109" s="121"/>
      <c r="H109" s="121"/>
      <c r="I109" s="121"/>
      <c r="J109" s="121"/>
      <c r="K109" s="121"/>
      <c r="L109" s="121"/>
      <c r="M109" s="121"/>
      <c r="N109" s="121"/>
      <c r="O109" s="121"/>
      <c r="P109" s="121"/>
      <c r="Q109" s="121"/>
      <c r="R109" s="121"/>
      <c r="S109" s="121"/>
      <c r="T109" s="121"/>
      <c r="U109" s="121"/>
      <c r="V109" s="121"/>
      <c r="W109" s="121"/>
      <c r="X109" s="121"/>
      <c r="Y109" s="121"/>
      <c r="Z109" s="121"/>
      <c r="AA109" s="121"/>
      <c r="AB109" s="121"/>
      <c r="AC109" s="121"/>
      <c r="AD109" s="121"/>
      <c r="AE109" s="121"/>
      <c r="AF109" s="121"/>
      <c r="AG109" s="121"/>
      <c r="AH109" s="121"/>
      <c r="AI109" s="121"/>
      <c r="AJ109" s="121"/>
      <c r="AK109" s="121"/>
      <c r="AL109" s="121"/>
      <c r="AM109" s="121"/>
      <c r="AN109" s="121"/>
      <c r="AO109" s="121"/>
      <c r="AP109" s="121"/>
      <c r="AQ109" s="121"/>
      <c r="AR109" s="121"/>
      <c r="AS109" s="121"/>
      <c r="AT109" s="121"/>
      <c r="AU109" s="121"/>
      <c r="AV109" s="121"/>
      <c r="AW109" s="121"/>
      <c r="AX109" s="121"/>
      <c r="AY109" s="121"/>
      <c r="AZ109" s="121"/>
    </row>
    <row r="110" spans="2:52" x14ac:dyDescent="0.25">
      <c r="B110" s="121"/>
      <c r="C110" s="122"/>
      <c r="D110" s="121"/>
      <c r="E110" s="121"/>
      <c r="F110" s="121"/>
      <c r="G110" s="121"/>
      <c r="H110" s="121"/>
      <c r="I110" s="121"/>
      <c r="J110" s="121"/>
      <c r="K110" s="121"/>
      <c r="L110" s="121"/>
      <c r="M110" s="121"/>
      <c r="N110" s="121"/>
      <c r="O110" s="121"/>
      <c r="P110" s="121"/>
      <c r="Q110" s="121"/>
      <c r="R110" s="121"/>
      <c r="S110" s="121"/>
      <c r="T110" s="121"/>
      <c r="U110" s="121"/>
      <c r="V110" s="121"/>
      <c r="W110" s="121"/>
      <c r="X110" s="121"/>
      <c r="Y110" s="121"/>
      <c r="Z110" s="121"/>
      <c r="AA110" s="121"/>
      <c r="AB110" s="121"/>
      <c r="AC110" s="121"/>
      <c r="AD110" s="121"/>
      <c r="AE110" s="121"/>
      <c r="AF110" s="121"/>
      <c r="AG110" s="121"/>
      <c r="AH110" s="121"/>
      <c r="AI110" s="121"/>
      <c r="AJ110" s="121"/>
      <c r="AK110" s="121"/>
      <c r="AL110" s="121"/>
      <c r="AM110" s="121"/>
      <c r="AN110" s="121"/>
      <c r="AO110" s="121"/>
      <c r="AP110" s="121"/>
      <c r="AQ110" s="121"/>
      <c r="AR110" s="121"/>
      <c r="AS110" s="121"/>
      <c r="AT110" s="121"/>
      <c r="AU110" s="121"/>
      <c r="AV110" s="121"/>
      <c r="AW110" s="121"/>
      <c r="AX110" s="121"/>
      <c r="AY110" s="121"/>
      <c r="AZ110" s="121"/>
    </row>
    <row r="111" spans="2:52" x14ac:dyDescent="0.25">
      <c r="B111" s="121"/>
      <c r="C111" s="122"/>
      <c r="D111" s="121"/>
      <c r="E111" s="121"/>
      <c r="F111" s="121"/>
      <c r="G111" s="121"/>
      <c r="H111" s="121"/>
      <c r="I111" s="121"/>
      <c r="J111" s="121"/>
      <c r="K111" s="121"/>
      <c r="L111" s="121"/>
      <c r="M111" s="121"/>
      <c r="N111" s="121"/>
      <c r="O111" s="121"/>
      <c r="P111" s="121"/>
      <c r="Q111" s="121"/>
      <c r="R111" s="121"/>
      <c r="S111" s="121"/>
      <c r="T111" s="121"/>
      <c r="U111" s="121"/>
      <c r="V111" s="121"/>
      <c r="W111" s="121"/>
      <c r="X111" s="121"/>
      <c r="Y111" s="121"/>
      <c r="Z111" s="121"/>
      <c r="AA111" s="121"/>
      <c r="AB111" s="121"/>
      <c r="AC111" s="121"/>
      <c r="AD111" s="121"/>
      <c r="AE111" s="121"/>
      <c r="AF111" s="121"/>
      <c r="AG111" s="121"/>
      <c r="AH111" s="121"/>
      <c r="AI111" s="121"/>
      <c r="AJ111" s="121"/>
      <c r="AK111" s="121"/>
      <c r="AL111" s="121"/>
      <c r="AM111" s="121"/>
      <c r="AN111" s="121"/>
      <c r="AO111" s="121"/>
      <c r="AP111" s="121"/>
      <c r="AQ111" s="121"/>
      <c r="AR111" s="121"/>
      <c r="AS111" s="121"/>
      <c r="AT111" s="121"/>
      <c r="AU111" s="121"/>
      <c r="AV111" s="121"/>
      <c r="AW111" s="121"/>
      <c r="AX111" s="121"/>
      <c r="AY111" s="121"/>
      <c r="AZ111" s="121"/>
    </row>
    <row r="112" spans="2:52" x14ac:dyDescent="0.25">
      <c r="B112" s="121"/>
      <c r="C112" s="122"/>
      <c r="D112" s="121"/>
      <c r="E112" s="121"/>
      <c r="F112" s="121"/>
      <c r="G112" s="121"/>
      <c r="H112" s="121"/>
      <c r="I112" s="121"/>
      <c r="J112" s="121"/>
      <c r="K112" s="121"/>
      <c r="L112" s="121"/>
      <c r="M112" s="121"/>
      <c r="N112" s="121"/>
      <c r="O112" s="121"/>
      <c r="P112" s="121"/>
      <c r="Q112" s="121"/>
      <c r="R112" s="121"/>
      <c r="S112" s="121"/>
      <c r="T112" s="121"/>
      <c r="U112" s="121"/>
      <c r="V112" s="121"/>
      <c r="W112" s="121"/>
      <c r="X112" s="121"/>
      <c r="Y112" s="121"/>
      <c r="Z112" s="121"/>
      <c r="AA112" s="121"/>
      <c r="AB112" s="121"/>
      <c r="AC112" s="121"/>
      <c r="AD112" s="121"/>
      <c r="AE112" s="121"/>
      <c r="AF112" s="121"/>
      <c r="AG112" s="121"/>
      <c r="AH112" s="121"/>
      <c r="AI112" s="121"/>
      <c r="AJ112" s="121"/>
      <c r="AK112" s="121"/>
      <c r="AL112" s="121"/>
      <c r="AM112" s="121"/>
      <c r="AN112" s="121"/>
      <c r="AO112" s="121"/>
      <c r="AP112" s="121"/>
      <c r="AQ112" s="121"/>
      <c r="AR112" s="121"/>
      <c r="AS112" s="121"/>
      <c r="AT112" s="121"/>
      <c r="AU112" s="121"/>
      <c r="AV112" s="121"/>
      <c r="AW112" s="121"/>
      <c r="AX112" s="121"/>
      <c r="AY112" s="121"/>
      <c r="AZ112" s="121"/>
    </row>
    <row r="113" spans="2:52" x14ac:dyDescent="0.25">
      <c r="B113" s="121"/>
      <c r="C113" s="122"/>
      <c r="D113" s="121"/>
      <c r="E113" s="121"/>
      <c r="F113" s="121"/>
      <c r="G113" s="121"/>
      <c r="H113" s="121"/>
      <c r="I113" s="121"/>
      <c r="J113" s="121"/>
      <c r="K113" s="121"/>
      <c r="L113" s="121"/>
      <c r="M113" s="121"/>
      <c r="N113" s="121"/>
      <c r="O113" s="121"/>
      <c r="P113" s="121"/>
      <c r="Q113" s="121"/>
      <c r="R113" s="121"/>
      <c r="S113" s="121"/>
      <c r="T113" s="121"/>
      <c r="U113" s="121"/>
      <c r="V113" s="121"/>
      <c r="W113" s="121"/>
      <c r="X113" s="121"/>
      <c r="Y113" s="121"/>
      <c r="Z113" s="121"/>
      <c r="AA113" s="121"/>
      <c r="AB113" s="121"/>
      <c r="AC113" s="121"/>
      <c r="AD113" s="121"/>
      <c r="AE113" s="121"/>
      <c r="AF113" s="121"/>
      <c r="AG113" s="121"/>
      <c r="AH113" s="121"/>
      <c r="AI113" s="121"/>
      <c r="AJ113" s="121"/>
      <c r="AK113" s="121"/>
      <c r="AL113" s="121"/>
      <c r="AM113" s="121"/>
      <c r="AN113" s="121"/>
      <c r="AO113" s="121"/>
      <c r="AP113" s="121"/>
      <c r="AQ113" s="121"/>
      <c r="AR113" s="121"/>
      <c r="AS113" s="121"/>
      <c r="AT113" s="121"/>
      <c r="AU113" s="121"/>
      <c r="AV113" s="121"/>
      <c r="AW113" s="121"/>
      <c r="AX113" s="121"/>
      <c r="AY113" s="121"/>
      <c r="AZ113" s="121"/>
    </row>
    <row r="114" spans="2:52" x14ac:dyDescent="0.25">
      <c r="B114" s="121"/>
      <c r="C114" s="122"/>
      <c r="D114" s="121"/>
      <c r="E114" s="121"/>
      <c r="F114" s="121"/>
      <c r="G114" s="121"/>
      <c r="H114" s="121"/>
      <c r="I114" s="121"/>
      <c r="J114" s="121"/>
      <c r="K114" s="121"/>
      <c r="L114" s="121"/>
      <c r="M114" s="121"/>
      <c r="N114" s="121"/>
      <c r="O114" s="121"/>
      <c r="P114" s="121"/>
      <c r="Q114" s="121"/>
      <c r="R114" s="121"/>
      <c r="S114" s="121"/>
      <c r="T114" s="121"/>
      <c r="U114" s="121"/>
      <c r="V114" s="121"/>
      <c r="W114" s="121"/>
      <c r="X114" s="121"/>
      <c r="Y114" s="121"/>
      <c r="Z114" s="121"/>
      <c r="AA114" s="121"/>
      <c r="AB114" s="121"/>
      <c r="AC114" s="121"/>
      <c r="AD114" s="121"/>
      <c r="AE114" s="121"/>
      <c r="AF114" s="121"/>
      <c r="AG114" s="121"/>
      <c r="AH114" s="121"/>
      <c r="AI114" s="121"/>
      <c r="AJ114" s="121"/>
      <c r="AK114" s="121"/>
      <c r="AL114" s="121"/>
      <c r="AM114" s="121"/>
      <c r="AN114" s="121"/>
      <c r="AO114" s="121"/>
      <c r="AP114" s="121"/>
      <c r="AQ114" s="121"/>
      <c r="AR114" s="121"/>
      <c r="AS114" s="121"/>
      <c r="AT114" s="121"/>
      <c r="AU114" s="121"/>
      <c r="AV114" s="121"/>
      <c r="AW114" s="121"/>
      <c r="AX114" s="121"/>
      <c r="AY114" s="121"/>
      <c r="AZ114" s="121"/>
    </row>
    <row r="115" spans="2:52" x14ac:dyDescent="0.25">
      <c r="B115" s="121"/>
      <c r="C115" s="122"/>
      <c r="D115" s="121"/>
      <c r="E115" s="121"/>
      <c r="F115" s="121"/>
      <c r="G115" s="121"/>
      <c r="H115" s="121"/>
      <c r="I115" s="121"/>
      <c r="J115" s="121"/>
      <c r="K115" s="121"/>
      <c r="L115" s="121"/>
      <c r="M115" s="121"/>
      <c r="N115" s="121"/>
      <c r="O115" s="121"/>
      <c r="P115" s="121"/>
      <c r="Q115" s="121"/>
      <c r="R115" s="121"/>
      <c r="S115" s="121"/>
      <c r="T115" s="121"/>
      <c r="U115" s="121"/>
      <c r="V115" s="121"/>
      <c r="W115" s="121"/>
      <c r="X115" s="121"/>
      <c r="Y115" s="121"/>
      <c r="Z115" s="121"/>
      <c r="AA115" s="121"/>
      <c r="AB115" s="121"/>
      <c r="AC115" s="121"/>
      <c r="AD115" s="121"/>
      <c r="AE115" s="121"/>
      <c r="AF115" s="121"/>
      <c r="AG115" s="121"/>
      <c r="AH115" s="121"/>
      <c r="AI115" s="121"/>
      <c r="AJ115" s="121"/>
      <c r="AK115" s="121"/>
      <c r="AL115" s="121"/>
      <c r="AM115" s="121"/>
      <c r="AN115" s="121"/>
      <c r="AO115" s="121"/>
      <c r="AP115" s="121"/>
      <c r="AQ115" s="121"/>
      <c r="AR115" s="121"/>
      <c r="AS115" s="121"/>
      <c r="AT115" s="121"/>
      <c r="AU115" s="121"/>
      <c r="AV115" s="121"/>
      <c r="AW115" s="121"/>
      <c r="AX115" s="121"/>
      <c r="AY115" s="121"/>
      <c r="AZ115" s="121"/>
    </row>
    <row r="116" spans="2:52" x14ac:dyDescent="0.25">
      <c r="B116" s="121"/>
      <c r="C116" s="122"/>
      <c r="D116" s="121"/>
      <c r="E116" s="121"/>
      <c r="F116" s="121"/>
      <c r="G116" s="121"/>
      <c r="H116" s="121"/>
      <c r="I116" s="121"/>
      <c r="J116" s="121"/>
      <c r="K116" s="121"/>
      <c r="L116" s="121"/>
      <c r="M116" s="121"/>
      <c r="N116" s="121"/>
      <c r="O116" s="121"/>
      <c r="P116" s="121"/>
      <c r="Q116" s="121"/>
      <c r="R116" s="121"/>
      <c r="S116" s="121"/>
      <c r="T116" s="121"/>
      <c r="U116" s="121"/>
      <c r="V116" s="121"/>
      <c r="W116" s="121"/>
      <c r="X116" s="121"/>
      <c r="Y116" s="121"/>
      <c r="Z116" s="121"/>
      <c r="AA116" s="121"/>
      <c r="AB116" s="121"/>
      <c r="AC116" s="121"/>
      <c r="AD116" s="121"/>
      <c r="AE116" s="121"/>
      <c r="AF116" s="121"/>
      <c r="AG116" s="121"/>
      <c r="AH116" s="121"/>
      <c r="AI116" s="121"/>
      <c r="AJ116" s="121"/>
      <c r="AK116" s="121"/>
      <c r="AL116" s="121"/>
      <c r="AM116" s="121"/>
      <c r="AN116" s="121"/>
      <c r="AO116" s="121"/>
      <c r="AP116" s="121"/>
      <c r="AQ116" s="121"/>
      <c r="AR116" s="121"/>
      <c r="AS116" s="121"/>
      <c r="AT116" s="121"/>
      <c r="AU116" s="121"/>
      <c r="AV116" s="121"/>
      <c r="AW116" s="121"/>
      <c r="AX116" s="121"/>
      <c r="AY116" s="121"/>
      <c r="AZ116" s="121"/>
    </row>
    <row r="117" spans="2:52" x14ac:dyDescent="0.25">
      <c r="B117" s="121"/>
      <c r="C117" s="122"/>
      <c r="D117" s="121"/>
      <c r="E117" s="121"/>
      <c r="F117" s="121"/>
      <c r="G117" s="121"/>
      <c r="H117" s="121"/>
      <c r="I117" s="121"/>
      <c r="J117" s="121"/>
      <c r="K117" s="121"/>
      <c r="L117" s="121"/>
      <c r="M117" s="121"/>
      <c r="N117" s="121"/>
      <c r="O117" s="121"/>
      <c r="P117" s="121"/>
      <c r="Q117" s="121"/>
      <c r="R117" s="121"/>
      <c r="S117" s="121"/>
      <c r="T117" s="121"/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  <c r="AF117" s="121"/>
      <c r="AG117" s="121"/>
      <c r="AH117" s="121"/>
      <c r="AI117" s="121"/>
      <c r="AJ117" s="121"/>
      <c r="AK117" s="121"/>
      <c r="AL117" s="121"/>
      <c r="AM117" s="121"/>
      <c r="AN117" s="121"/>
      <c r="AO117" s="121"/>
      <c r="AP117" s="121"/>
      <c r="AQ117" s="121"/>
      <c r="AR117" s="121"/>
      <c r="AS117" s="121"/>
      <c r="AT117" s="121"/>
      <c r="AU117" s="121"/>
      <c r="AV117" s="121"/>
      <c r="AW117" s="121"/>
      <c r="AX117" s="121"/>
      <c r="AY117" s="121"/>
      <c r="AZ117" s="121"/>
    </row>
    <row r="118" spans="2:52" x14ac:dyDescent="0.25">
      <c r="B118" s="121"/>
      <c r="C118" s="122"/>
      <c r="D118" s="121"/>
      <c r="E118" s="121"/>
      <c r="F118" s="121"/>
      <c r="G118" s="121"/>
      <c r="H118" s="121"/>
      <c r="I118" s="121"/>
      <c r="J118" s="121"/>
      <c r="K118" s="121"/>
      <c r="L118" s="121"/>
      <c r="M118" s="121"/>
      <c r="N118" s="121"/>
      <c r="O118" s="121"/>
      <c r="P118" s="121"/>
      <c r="Q118" s="121"/>
      <c r="R118" s="121"/>
      <c r="S118" s="121"/>
      <c r="T118" s="121"/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  <c r="AF118" s="121"/>
      <c r="AG118" s="121"/>
      <c r="AH118" s="121"/>
      <c r="AI118" s="121"/>
      <c r="AJ118" s="121"/>
      <c r="AK118" s="121"/>
      <c r="AL118" s="121"/>
      <c r="AM118" s="121"/>
      <c r="AN118" s="121"/>
      <c r="AO118" s="121"/>
      <c r="AP118" s="121"/>
      <c r="AQ118" s="121"/>
      <c r="AR118" s="121"/>
      <c r="AS118" s="121"/>
      <c r="AT118" s="121"/>
      <c r="AU118" s="121"/>
      <c r="AV118" s="121"/>
      <c r="AW118" s="121"/>
      <c r="AX118" s="121"/>
      <c r="AY118" s="121"/>
      <c r="AZ118" s="121"/>
    </row>
    <row r="119" spans="2:52" x14ac:dyDescent="0.25">
      <c r="B119" s="121"/>
      <c r="C119" s="122"/>
      <c r="D119" s="121"/>
      <c r="E119" s="121"/>
      <c r="F119" s="121"/>
      <c r="G119" s="121"/>
      <c r="H119" s="121"/>
      <c r="I119" s="121"/>
      <c r="J119" s="121"/>
      <c r="K119" s="121"/>
      <c r="L119" s="121"/>
      <c r="M119" s="121"/>
      <c r="N119" s="121"/>
      <c r="O119" s="121"/>
      <c r="P119" s="121"/>
      <c r="Q119" s="121"/>
      <c r="R119" s="121"/>
      <c r="S119" s="121"/>
      <c r="T119" s="121"/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  <c r="AF119" s="121"/>
      <c r="AG119" s="121"/>
      <c r="AH119" s="121"/>
      <c r="AI119" s="121"/>
      <c r="AJ119" s="121"/>
      <c r="AK119" s="121"/>
      <c r="AL119" s="121"/>
      <c r="AM119" s="121"/>
      <c r="AN119" s="121"/>
      <c r="AO119" s="121"/>
      <c r="AP119" s="121"/>
      <c r="AQ119" s="121"/>
      <c r="AR119" s="121"/>
      <c r="AS119" s="121"/>
      <c r="AT119" s="121"/>
      <c r="AU119" s="121"/>
      <c r="AV119" s="121"/>
      <c r="AW119" s="121"/>
      <c r="AX119" s="121"/>
      <c r="AY119" s="121"/>
      <c r="AZ119" s="121"/>
    </row>
    <row r="120" spans="2:52" x14ac:dyDescent="0.25">
      <c r="B120" s="121"/>
      <c r="C120" s="122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  <c r="AF120" s="121"/>
      <c r="AG120" s="121"/>
      <c r="AH120" s="121"/>
      <c r="AI120" s="121"/>
      <c r="AJ120" s="121"/>
      <c r="AK120" s="121"/>
      <c r="AL120" s="121"/>
      <c r="AM120" s="121"/>
      <c r="AN120" s="121"/>
      <c r="AO120" s="121"/>
      <c r="AP120" s="121"/>
      <c r="AQ120" s="121"/>
      <c r="AR120" s="121"/>
      <c r="AS120" s="121"/>
      <c r="AT120" s="121"/>
      <c r="AU120" s="121"/>
      <c r="AV120" s="121"/>
      <c r="AW120" s="121"/>
      <c r="AX120" s="121"/>
      <c r="AY120" s="121"/>
      <c r="AZ120" s="121"/>
    </row>
    <row r="121" spans="2:52" x14ac:dyDescent="0.25">
      <c r="B121" s="121"/>
      <c r="C121" s="122"/>
      <c r="D121" s="121"/>
      <c r="E121" s="121"/>
      <c r="F121" s="121"/>
      <c r="G121" s="121"/>
      <c r="H121" s="121"/>
      <c r="I121" s="121"/>
      <c r="J121" s="121"/>
      <c r="K121" s="121"/>
      <c r="L121" s="121"/>
      <c r="M121" s="121"/>
      <c r="N121" s="121"/>
      <c r="O121" s="121"/>
      <c r="P121" s="121"/>
      <c r="Q121" s="121"/>
      <c r="R121" s="121"/>
      <c r="S121" s="121"/>
      <c r="T121" s="121"/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  <c r="AF121" s="121"/>
      <c r="AG121" s="121"/>
      <c r="AH121" s="121"/>
      <c r="AI121" s="121"/>
      <c r="AJ121" s="121"/>
      <c r="AK121" s="121"/>
      <c r="AL121" s="121"/>
      <c r="AM121" s="121"/>
      <c r="AN121" s="121"/>
      <c r="AO121" s="121"/>
      <c r="AP121" s="121"/>
      <c r="AQ121" s="121"/>
      <c r="AR121" s="121"/>
      <c r="AS121" s="121"/>
      <c r="AT121" s="121"/>
      <c r="AU121" s="121"/>
      <c r="AV121" s="121"/>
      <c r="AW121" s="121"/>
      <c r="AX121" s="121"/>
      <c r="AY121" s="121"/>
      <c r="AZ121" s="121"/>
    </row>
    <row r="122" spans="2:52" x14ac:dyDescent="0.25">
      <c r="B122" s="121"/>
      <c r="C122" s="122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  <c r="O122" s="121"/>
      <c r="P122" s="121"/>
      <c r="Q122" s="121"/>
      <c r="R122" s="121"/>
      <c r="S122" s="121"/>
      <c r="T122" s="121"/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  <c r="AF122" s="121"/>
      <c r="AG122" s="121"/>
      <c r="AH122" s="121"/>
      <c r="AI122" s="121"/>
      <c r="AJ122" s="121"/>
      <c r="AK122" s="121"/>
      <c r="AL122" s="121"/>
      <c r="AM122" s="121"/>
      <c r="AN122" s="121"/>
      <c r="AO122" s="121"/>
      <c r="AP122" s="121"/>
      <c r="AQ122" s="121"/>
      <c r="AR122" s="121"/>
      <c r="AS122" s="121"/>
      <c r="AT122" s="121"/>
      <c r="AU122" s="121"/>
      <c r="AV122" s="121"/>
      <c r="AW122" s="121"/>
      <c r="AX122" s="121"/>
      <c r="AY122" s="121"/>
      <c r="AZ122" s="121"/>
    </row>
    <row r="123" spans="2:52" x14ac:dyDescent="0.25">
      <c r="B123" s="121"/>
      <c r="C123" s="122"/>
      <c r="D123" s="121"/>
      <c r="E123" s="121"/>
      <c r="F123" s="121"/>
      <c r="G123" s="121"/>
      <c r="H123" s="121"/>
      <c r="I123" s="121"/>
      <c r="J123" s="121"/>
      <c r="K123" s="121"/>
      <c r="L123" s="121"/>
      <c r="M123" s="121"/>
      <c r="N123" s="121"/>
      <c r="O123" s="121"/>
      <c r="P123" s="121"/>
      <c r="Q123" s="121"/>
      <c r="R123" s="121"/>
      <c r="S123" s="121"/>
      <c r="T123" s="121"/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  <c r="AF123" s="121"/>
      <c r="AG123" s="121"/>
      <c r="AH123" s="121"/>
      <c r="AI123" s="121"/>
      <c r="AJ123" s="121"/>
      <c r="AK123" s="121"/>
      <c r="AL123" s="121"/>
      <c r="AM123" s="121"/>
      <c r="AN123" s="121"/>
      <c r="AO123" s="121"/>
      <c r="AP123" s="121"/>
      <c r="AQ123" s="121"/>
      <c r="AR123" s="121"/>
      <c r="AS123" s="121"/>
      <c r="AT123" s="121"/>
      <c r="AU123" s="121"/>
      <c r="AV123" s="121"/>
      <c r="AW123" s="121"/>
      <c r="AX123" s="121"/>
      <c r="AY123" s="121"/>
      <c r="AZ123" s="121"/>
    </row>
    <row r="124" spans="2:52" x14ac:dyDescent="0.25">
      <c r="B124" s="121"/>
      <c r="C124" s="122"/>
      <c r="D124" s="121"/>
      <c r="E124" s="121"/>
      <c r="F124" s="121"/>
      <c r="G124" s="121"/>
      <c r="H124" s="121"/>
      <c r="I124" s="121"/>
      <c r="J124" s="121"/>
      <c r="K124" s="121"/>
      <c r="L124" s="121"/>
      <c r="M124" s="121"/>
      <c r="N124" s="121"/>
      <c r="O124" s="121"/>
      <c r="P124" s="121"/>
      <c r="Q124" s="121"/>
      <c r="R124" s="121"/>
      <c r="S124" s="121"/>
      <c r="T124" s="121"/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  <c r="AF124" s="121"/>
      <c r="AG124" s="121"/>
      <c r="AH124" s="121"/>
      <c r="AI124" s="121"/>
      <c r="AJ124" s="121"/>
      <c r="AK124" s="121"/>
      <c r="AL124" s="121"/>
      <c r="AM124" s="121"/>
      <c r="AN124" s="121"/>
      <c r="AO124" s="121"/>
      <c r="AP124" s="121"/>
      <c r="AQ124" s="121"/>
      <c r="AR124" s="121"/>
      <c r="AS124" s="121"/>
      <c r="AT124" s="121"/>
      <c r="AU124" s="121"/>
      <c r="AV124" s="121"/>
      <c r="AW124" s="121"/>
      <c r="AX124" s="121"/>
      <c r="AY124" s="121"/>
      <c r="AZ124" s="121"/>
    </row>
    <row r="125" spans="2:52" x14ac:dyDescent="0.25">
      <c r="B125" s="121"/>
      <c r="C125" s="122"/>
      <c r="D125" s="121"/>
      <c r="E125" s="121"/>
      <c r="F125" s="121"/>
      <c r="G125" s="121"/>
      <c r="H125" s="121"/>
      <c r="I125" s="121"/>
      <c r="J125" s="121"/>
      <c r="K125" s="121"/>
      <c r="L125" s="121"/>
      <c r="M125" s="121"/>
      <c r="N125" s="121"/>
      <c r="O125" s="121"/>
      <c r="P125" s="121"/>
      <c r="Q125" s="121"/>
      <c r="R125" s="121"/>
      <c r="S125" s="121"/>
      <c r="T125" s="121"/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  <c r="AF125" s="121"/>
      <c r="AG125" s="121"/>
      <c r="AH125" s="121"/>
      <c r="AI125" s="121"/>
      <c r="AJ125" s="121"/>
      <c r="AK125" s="121"/>
      <c r="AL125" s="121"/>
      <c r="AM125" s="121"/>
      <c r="AN125" s="121"/>
      <c r="AO125" s="121"/>
      <c r="AP125" s="121"/>
      <c r="AQ125" s="121"/>
      <c r="AR125" s="121"/>
      <c r="AS125" s="121"/>
      <c r="AT125" s="121"/>
      <c r="AU125" s="121"/>
      <c r="AV125" s="121"/>
      <c r="AW125" s="121"/>
      <c r="AX125" s="121"/>
      <c r="AY125" s="121"/>
      <c r="AZ125" s="121"/>
    </row>
    <row r="126" spans="2:52" x14ac:dyDescent="0.25">
      <c r="B126" s="121"/>
      <c r="C126" s="122"/>
      <c r="D126" s="121"/>
      <c r="E126" s="121"/>
      <c r="F126" s="121"/>
      <c r="G126" s="121"/>
      <c r="H126" s="121"/>
      <c r="I126" s="121"/>
      <c r="J126" s="121"/>
      <c r="K126" s="121"/>
      <c r="L126" s="121"/>
      <c r="M126" s="121"/>
      <c r="N126" s="121"/>
      <c r="O126" s="121"/>
      <c r="P126" s="121"/>
      <c r="Q126" s="121"/>
      <c r="R126" s="121"/>
      <c r="S126" s="121"/>
      <c r="T126" s="121"/>
      <c r="U126" s="121"/>
      <c r="V126" s="121"/>
      <c r="W126" s="121"/>
      <c r="X126" s="121"/>
      <c r="Y126" s="121"/>
      <c r="Z126" s="121"/>
      <c r="AA126" s="121"/>
      <c r="AB126" s="121"/>
      <c r="AC126" s="121"/>
      <c r="AD126" s="121"/>
      <c r="AE126" s="121"/>
      <c r="AF126" s="121"/>
      <c r="AG126" s="121"/>
      <c r="AH126" s="121"/>
      <c r="AI126" s="121"/>
      <c r="AJ126" s="121"/>
      <c r="AK126" s="121"/>
      <c r="AL126" s="121"/>
      <c r="AM126" s="121"/>
      <c r="AN126" s="121"/>
      <c r="AO126" s="121"/>
      <c r="AP126" s="121"/>
      <c r="AQ126" s="121"/>
      <c r="AR126" s="121"/>
      <c r="AS126" s="121"/>
      <c r="AT126" s="121"/>
      <c r="AU126" s="121"/>
      <c r="AV126" s="121"/>
      <c r="AW126" s="121"/>
      <c r="AX126" s="121"/>
      <c r="AY126" s="121"/>
      <c r="AZ126" s="121"/>
    </row>
    <row r="127" spans="2:52" x14ac:dyDescent="0.25">
      <c r="B127" s="121"/>
      <c r="C127" s="122"/>
      <c r="D127" s="121"/>
      <c r="E127" s="121"/>
      <c r="F127" s="121"/>
      <c r="G127" s="121"/>
      <c r="H127" s="121"/>
      <c r="I127" s="121"/>
      <c r="J127" s="121"/>
      <c r="K127" s="121"/>
      <c r="L127" s="121"/>
      <c r="M127" s="121"/>
      <c r="N127" s="121"/>
      <c r="O127" s="121"/>
      <c r="P127" s="121"/>
      <c r="Q127" s="121"/>
      <c r="R127" s="121"/>
      <c r="S127" s="121"/>
      <c r="T127" s="121"/>
      <c r="U127" s="121"/>
      <c r="V127" s="121"/>
      <c r="W127" s="121"/>
      <c r="X127" s="121"/>
      <c r="Y127" s="121"/>
      <c r="Z127" s="121"/>
      <c r="AA127" s="121"/>
      <c r="AB127" s="121"/>
      <c r="AC127" s="121"/>
      <c r="AD127" s="121"/>
      <c r="AE127" s="121"/>
      <c r="AF127" s="121"/>
      <c r="AG127" s="121"/>
      <c r="AH127" s="121"/>
      <c r="AI127" s="121"/>
      <c r="AJ127" s="121"/>
      <c r="AK127" s="121"/>
      <c r="AL127" s="121"/>
      <c r="AM127" s="121"/>
      <c r="AN127" s="121"/>
      <c r="AO127" s="121"/>
      <c r="AP127" s="121"/>
      <c r="AQ127" s="121"/>
      <c r="AR127" s="121"/>
      <c r="AS127" s="121"/>
      <c r="AT127" s="121"/>
      <c r="AU127" s="121"/>
      <c r="AV127" s="121"/>
      <c r="AW127" s="121"/>
      <c r="AX127" s="121"/>
      <c r="AY127" s="121"/>
      <c r="AZ127" s="121"/>
    </row>
    <row r="128" spans="2:52" x14ac:dyDescent="0.25">
      <c r="B128" s="121"/>
      <c r="C128" s="122"/>
      <c r="D128" s="121"/>
      <c r="E128" s="121"/>
      <c r="F128" s="121"/>
      <c r="G128" s="121"/>
      <c r="H128" s="121"/>
      <c r="I128" s="121"/>
      <c r="J128" s="121"/>
      <c r="K128" s="121"/>
      <c r="L128" s="121"/>
      <c r="M128" s="121"/>
      <c r="N128" s="121"/>
      <c r="O128" s="121"/>
      <c r="P128" s="121"/>
      <c r="Q128" s="121"/>
      <c r="R128" s="121"/>
      <c r="S128" s="121"/>
      <c r="T128" s="121"/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  <c r="AF128" s="121"/>
      <c r="AG128" s="121"/>
      <c r="AH128" s="121"/>
      <c r="AI128" s="121"/>
      <c r="AJ128" s="121"/>
      <c r="AK128" s="121"/>
      <c r="AL128" s="121"/>
      <c r="AM128" s="121"/>
      <c r="AN128" s="121"/>
      <c r="AO128" s="121"/>
      <c r="AP128" s="121"/>
      <c r="AQ128" s="121"/>
      <c r="AR128" s="121"/>
      <c r="AS128" s="121"/>
      <c r="AT128" s="121"/>
      <c r="AU128" s="121"/>
      <c r="AV128" s="121"/>
      <c r="AW128" s="121"/>
      <c r="AX128" s="121"/>
      <c r="AY128" s="121"/>
      <c r="AZ128" s="121"/>
    </row>
    <row r="129" spans="2:52" x14ac:dyDescent="0.25">
      <c r="B129" s="121"/>
      <c r="C129" s="122"/>
      <c r="D129" s="121"/>
      <c r="E129" s="121"/>
      <c r="F129" s="121"/>
      <c r="G129" s="121"/>
      <c r="H129" s="121"/>
      <c r="I129" s="121"/>
      <c r="J129" s="121"/>
      <c r="K129" s="121"/>
      <c r="L129" s="121"/>
      <c r="M129" s="121"/>
      <c r="N129" s="121"/>
      <c r="O129" s="121"/>
      <c r="P129" s="121"/>
      <c r="Q129" s="121"/>
      <c r="R129" s="121"/>
      <c r="S129" s="121"/>
      <c r="T129" s="121"/>
      <c r="U129" s="121"/>
      <c r="V129" s="121"/>
      <c r="W129" s="121"/>
      <c r="X129" s="121"/>
      <c r="Y129" s="121"/>
      <c r="Z129" s="121"/>
      <c r="AA129" s="121"/>
      <c r="AB129" s="121"/>
      <c r="AC129" s="121"/>
      <c r="AD129" s="121"/>
      <c r="AE129" s="121"/>
      <c r="AF129" s="121"/>
      <c r="AG129" s="121"/>
      <c r="AH129" s="121"/>
      <c r="AI129" s="121"/>
      <c r="AJ129" s="121"/>
      <c r="AK129" s="121"/>
      <c r="AL129" s="121"/>
      <c r="AM129" s="121"/>
      <c r="AN129" s="121"/>
      <c r="AO129" s="121"/>
      <c r="AP129" s="121"/>
      <c r="AQ129" s="121"/>
      <c r="AR129" s="121"/>
      <c r="AS129" s="121"/>
      <c r="AT129" s="121"/>
      <c r="AU129" s="121"/>
      <c r="AV129" s="121"/>
      <c r="AW129" s="121"/>
      <c r="AX129" s="121"/>
      <c r="AY129" s="121"/>
      <c r="AZ129" s="121"/>
    </row>
    <row r="130" spans="2:52" x14ac:dyDescent="0.25">
      <c r="B130" s="121"/>
      <c r="C130" s="122"/>
      <c r="D130" s="121"/>
      <c r="E130" s="121"/>
      <c r="F130" s="121"/>
      <c r="G130" s="121"/>
      <c r="H130" s="121"/>
      <c r="I130" s="121"/>
      <c r="J130" s="121"/>
      <c r="K130" s="121"/>
      <c r="L130" s="121"/>
      <c r="M130" s="121"/>
      <c r="N130" s="121"/>
      <c r="O130" s="121"/>
      <c r="P130" s="121"/>
      <c r="Q130" s="121"/>
      <c r="R130" s="121"/>
      <c r="S130" s="121"/>
      <c r="T130" s="121"/>
      <c r="U130" s="121"/>
      <c r="V130" s="121"/>
      <c r="W130" s="121"/>
      <c r="X130" s="121"/>
      <c r="Y130" s="121"/>
      <c r="Z130" s="121"/>
      <c r="AA130" s="121"/>
      <c r="AB130" s="121"/>
      <c r="AC130" s="121"/>
      <c r="AD130" s="121"/>
      <c r="AE130" s="121"/>
      <c r="AF130" s="121"/>
      <c r="AG130" s="121"/>
      <c r="AH130" s="121"/>
      <c r="AI130" s="121"/>
      <c r="AJ130" s="121"/>
      <c r="AK130" s="121"/>
      <c r="AL130" s="121"/>
      <c r="AM130" s="121"/>
      <c r="AN130" s="121"/>
      <c r="AO130" s="121"/>
      <c r="AP130" s="121"/>
      <c r="AQ130" s="121"/>
      <c r="AR130" s="121"/>
      <c r="AS130" s="121"/>
      <c r="AT130" s="121"/>
      <c r="AU130" s="121"/>
      <c r="AV130" s="121"/>
      <c r="AW130" s="121"/>
      <c r="AX130" s="121"/>
      <c r="AY130" s="121"/>
      <c r="AZ130" s="121"/>
    </row>
    <row r="131" spans="2:52" x14ac:dyDescent="0.25">
      <c r="B131" s="121"/>
      <c r="C131" s="122"/>
      <c r="D131" s="121"/>
      <c r="E131" s="121"/>
      <c r="F131" s="121"/>
      <c r="G131" s="121"/>
      <c r="H131" s="121"/>
      <c r="I131" s="121"/>
      <c r="J131" s="121"/>
      <c r="K131" s="121"/>
      <c r="L131" s="121"/>
      <c r="M131" s="121"/>
      <c r="N131" s="121"/>
      <c r="O131" s="121"/>
      <c r="P131" s="121"/>
      <c r="Q131" s="121"/>
      <c r="R131" s="121"/>
      <c r="S131" s="121"/>
      <c r="T131" s="121"/>
      <c r="U131" s="121"/>
      <c r="V131" s="121"/>
      <c r="W131" s="121"/>
      <c r="X131" s="121"/>
      <c r="Y131" s="121"/>
      <c r="Z131" s="121"/>
      <c r="AA131" s="121"/>
      <c r="AB131" s="121"/>
      <c r="AC131" s="121"/>
      <c r="AD131" s="121"/>
      <c r="AE131" s="121"/>
      <c r="AF131" s="121"/>
      <c r="AG131" s="121"/>
      <c r="AH131" s="121"/>
      <c r="AI131" s="121"/>
      <c r="AJ131" s="121"/>
      <c r="AK131" s="121"/>
      <c r="AL131" s="121"/>
      <c r="AM131" s="121"/>
      <c r="AN131" s="121"/>
      <c r="AO131" s="121"/>
      <c r="AP131" s="121"/>
      <c r="AQ131" s="121"/>
      <c r="AR131" s="121"/>
      <c r="AS131" s="121"/>
      <c r="AT131" s="121"/>
      <c r="AU131" s="121"/>
      <c r="AV131" s="121"/>
      <c r="AW131" s="121"/>
      <c r="AX131" s="121"/>
      <c r="AY131" s="121"/>
      <c r="AZ131" s="121"/>
    </row>
    <row r="132" spans="2:52" x14ac:dyDescent="0.25">
      <c r="B132" s="121"/>
      <c r="C132" s="122"/>
      <c r="D132" s="121"/>
      <c r="E132" s="121"/>
      <c r="F132" s="121"/>
      <c r="G132" s="121"/>
      <c r="H132" s="121"/>
      <c r="I132" s="121"/>
      <c r="J132" s="121"/>
      <c r="K132" s="121"/>
      <c r="L132" s="121"/>
      <c r="M132" s="121"/>
      <c r="N132" s="121"/>
      <c r="O132" s="121"/>
      <c r="P132" s="121"/>
      <c r="Q132" s="121"/>
      <c r="R132" s="121"/>
      <c r="S132" s="121"/>
      <c r="T132" s="121"/>
      <c r="U132" s="121"/>
      <c r="V132" s="121"/>
      <c r="W132" s="121"/>
      <c r="X132" s="121"/>
      <c r="Y132" s="121"/>
      <c r="Z132" s="121"/>
      <c r="AA132" s="121"/>
      <c r="AB132" s="121"/>
      <c r="AC132" s="121"/>
      <c r="AD132" s="121"/>
      <c r="AE132" s="121"/>
      <c r="AF132" s="121"/>
      <c r="AG132" s="121"/>
      <c r="AH132" s="121"/>
      <c r="AI132" s="121"/>
      <c r="AJ132" s="121"/>
      <c r="AK132" s="121"/>
      <c r="AL132" s="121"/>
      <c r="AM132" s="121"/>
      <c r="AN132" s="121"/>
      <c r="AO132" s="121"/>
      <c r="AP132" s="121"/>
      <c r="AQ132" s="121"/>
      <c r="AR132" s="121"/>
      <c r="AS132" s="121"/>
      <c r="AT132" s="121"/>
      <c r="AU132" s="121"/>
      <c r="AV132" s="121"/>
      <c r="AW132" s="121"/>
      <c r="AX132" s="121"/>
      <c r="AY132" s="121"/>
      <c r="AZ132" s="121"/>
    </row>
    <row r="133" spans="2:52" x14ac:dyDescent="0.25">
      <c r="B133" s="121"/>
      <c r="C133" s="122"/>
      <c r="D133" s="121"/>
      <c r="E133" s="121"/>
      <c r="F133" s="121"/>
      <c r="G133" s="121"/>
      <c r="H133" s="121"/>
      <c r="I133" s="121"/>
      <c r="J133" s="121"/>
      <c r="K133" s="121"/>
      <c r="L133" s="121"/>
      <c r="M133" s="121"/>
      <c r="N133" s="121"/>
      <c r="O133" s="121"/>
      <c r="P133" s="121"/>
      <c r="Q133" s="121"/>
      <c r="R133" s="121"/>
      <c r="S133" s="121"/>
      <c r="T133" s="121"/>
      <c r="U133" s="121"/>
      <c r="V133" s="121"/>
      <c r="W133" s="121"/>
      <c r="X133" s="121"/>
      <c r="Y133" s="121"/>
      <c r="Z133" s="121"/>
      <c r="AA133" s="121"/>
      <c r="AB133" s="121"/>
      <c r="AC133" s="121"/>
      <c r="AD133" s="121"/>
      <c r="AE133" s="121"/>
      <c r="AF133" s="121"/>
      <c r="AG133" s="121"/>
      <c r="AH133" s="121"/>
      <c r="AI133" s="121"/>
      <c r="AJ133" s="121"/>
      <c r="AK133" s="121"/>
      <c r="AL133" s="121"/>
      <c r="AM133" s="121"/>
      <c r="AN133" s="121"/>
      <c r="AO133" s="121"/>
      <c r="AP133" s="121"/>
      <c r="AQ133" s="121"/>
      <c r="AR133" s="121"/>
      <c r="AS133" s="121"/>
      <c r="AT133" s="121"/>
      <c r="AU133" s="121"/>
      <c r="AV133" s="121"/>
      <c r="AW133" s="121"/>
      <c r="AX133" s="121"/>
      <c r="AY133" s="121"/>
      <c r="AZ133" s="121"/>
    </row>
    <row r="134" spans="2:52" x14ac:dyDescent="0.25">
      <c r="B134" s="121"/>
      <c r="C134" s="122"/>
      <c r="D134" s="121"/>
      <c r="E134" s="121"/>
      <c r="F134" s="121"/>
      <c r="G134" s="121"/>
      <c r="H134" s="121"/>
      <c r="I134" s="121"/>
      <c r="J134" s="121"/>
      <c r="K134" s="121"/>
      <c r="L134" s="121"/>
      <c r="M134" s="121"/>
      <c r="N134" s="121"/>
      <c r="O134" s="121"/>
      <c r="P134" s="121"/>
      <c r="Q134" s="121"/>
      <c r="R134" s="121"/>
      <c r="S134" s="121"/>
      <c r="T134" s="121"/>
      <c r="U134" s="121"/>
      <c r="V134" s="121"/>
      <c r="W134" s="121"/>
      <c r="X134" s="121"/>
      <c r="Y134" s="121"/>
      <c r="Z134" s="121"/>
      <c r="AA134" s="121"/>
      <c r="AB134" s="121"/>
      <c r="AC134" s="121"/>
      <c r="AD134" s="121"/>
      <c r="AE134" s="121"/>
      <c r="AF134" s="121"/>
      <c r="AG134" s="121"/>
      <c r="AH134" s="121"/>
      <c r="AI134" s="121"/>
      <c r="AJ134" s="121"/>
      <c r="AK134" s="121"/>
      <c r="AL134" s="121"/>
      <c r="AM134" s="121"/>
      <c r="AN134" s="121"/>
      <c r="AO134" s="121"/>
      <c r="AP134" s="121"/>
      <c r="AQ134" s="121"/>
      <c r="AR134" s="121"/>
      <c r="AS134" s="121"/>
      <c r="AT134" s="121"/>
      <c r="AU134" s="121"/>
      <c r="AV134" s="121"/>
      <c r="AW134" s="121"/>
      <c r="AX134" s="121"/>
      <c r="AY134" s="121"/>
      <c r="AZ134" s="121"/>
    </row>
    <row r="135" spans="2:52" x14ac:dyDescent="0.25">
      <c r="B135" s="121"/>
      <c r="C135" s="122"/>
      <c r="D135" s="121"/>
      <c r="E135" s="121"/>
      <c r="F135" s="121"/>
      <c r="G135" s="121"/>
      <c r="H135" s="121"/>
      <c r="I135" s="121"/>
      <c r="J135" s="121"/>
      <c r="K135" s="121"/>
      <c r="L135" s="121"/>
      <c r="M135" s="121"/>
      <c r="N135" s="121"/>
      <c r="O135" s="121"/>
      <c r="P135" s="121"/>
      <c r="Q135" s="121"/>
      <c r="R135" s="121"/>
      <c r="S135" s="121"/>
      <c r="T135" s="121"/>
      <c r="U135" s="121"/>
      <c r="V135" s="121"/>
      <c r="W135" s="121"/>
      <c r="X135" s="121"/>
      <c r="Y135" s="121"/>
      <c r="Z135" s="121"/>
      <c r="AA135" s="121"/>
      <c r="AB135" s="121"/>
      <c r="AC135" s="121"/>
      <c r="AD135" s="121"/>
      <c r="AE135" s="121"/>
      <c r="AF135" s="121"/>
      <c r="AG135" s="121"/>
      <c r="AH135" s="121"/>
      <c r="AI135" s="121"/>
      <c r="AJ135" s="121"/>
      <c r="AK135" s="121"/>
      <c r="AL135" s="121"/>
      <c r="AM135" s="121"/>
      <c r="AN135" s="121"/>
      <c r="AO135" s="121"/>
      <c r="AP135" s="121"/>
      <c r="AQ135" s="121"/>
      <c r="AR135" s="121"/>
      <c r="AS135" s="121"/>
      <c r="AT135" s="121"/>
      <c r="AU135" s="121"/>
      <c r="AV135" s="121"/>
      <c r="AW135" s="121"/>
      <c r="AX135" s="121"/>
      <c r="AY135" s="121"/>
      <c r="AZ135" s="121"/>
    </row>
    <row r="136" spans="2:52" x14ac:dyDescent="0.25">
      <c r="B136" s="121"/>
      <c r="C136" s="122"/>
      <c r="D136" s="121"/>
      <c r="E136" s="121"/>
      <c r="F136" s="121"/>
      <c r="G136" s="121"/>
      <c r="H136" s="121"/>
      <c r="I136" s="121"/>
      <c r="J136" s="121"/>
      <c r="K136" s="121"/>
      <c r="L136" s="121"/>
      <c r="M136" s="121"/>
      <c r="N136" s="121"/>
      <c r="O136" s="121"/>
      <c r="P136" s="121"/>
      <c r="Q136" s="121"/>
      <c r="R136" s="121"/>
      <c r="S136" s="121"/>
      <c r="T136" s="121"/>
      <c r="U136" s="121"/>
      <c r="V136" s="121"/>
      <c r="W136" s="121"/>
      <c r="X136" s="121"/>
      <c r="Y136" s="121"/>
      <c r="Z136" s="121"/>
      <c r="AA136" s="121"/>
      <c r="AB136" s="121"/>
      <c r="AC136" s="121"/>
      <c r="AD136" s="121"/>
      <c r="AE136" s="121"/>
      <c r="AF136" s="121"/>
      <c r="AG136" s="121"/>
      <c r="AH136" s="121"/>
      <c r="AI136" s="121"/>
      <c r="AJ136" s="121"/>
      <c r="AK136" s="121"/>
      <c r="AL136" s="121"/>
      <c r="AM136" s="121"/>
      <c r="AN136" s="121"/>
      <c r="AO136" s="121"/>
      <c r="AP136" s="121"/>
      <c r="AQ136" s="121"/>
      <c r="AR136" s="121"/>
      <c r="AS136" s="121"/>
      <c r="AT136" s="121"/>
      <c r="AU136" s="121"/>
      <c r="AV136" s="121"/>
      <c r="AW136" s="121"/>
      <c r="AX136" s="121"/>
      <c r="AY136" s="121"/>
      <c r="AZ136" s="121"/>
    </row>
    <row r="137" spans="2:52" x14ac:dyDescent="0.25">
      <c r="B137" s="121"/>
      <c r="C137" s="122"/>
      <c r="D137" s="121"/>
      <c r="E137" s="121"/>
      <c r="F137" s="121"/>
      <c r="G137" s="121"/>
      <c r="H137" s="121"/>
      <c r="I137" s="121"/>
      <c r="J137" s="121"/>
      <c r="K137" s="121"/>
      <c r="L137" s="121"/>
      <c r="M137" s="121"/>
      <c r="N137" s="121"/>
      <c r="O137" s="121"/>
      <c r="P137" s="121"/>
      <c r="Q137" s="121"/>
      <c r="R137" s="121"/>
      <c r="S137" s="121"/>
      <c r="T137" s="121"/>
      <c r="U137" s="121"/>
      <c r="V137" s="121"/>
      <c r="W137" s="121"/>
      <c r="X137" s="121"/>
      <c r="Y137" s="121"/>
      <c r="Z137" s="121"/>
      <c r="AA137" s="121"/>
      <c r="AB137" s="121"/>
      <c r="AC137" s="121"/>
      <c r="AD137" s="121"/>
      <c r="AE137" s="121"/>
      <c r="AF137" s="121"/>
      <c r="AG137" s="121"/>
      <c r="AH137" s="121"/>
      <c r="AI137" s="121"/>
      <c r="AJ137" s="121"/>
      <c r="AK137" s="121"/>
      <c r="AL137" s="121"/>
      <c r="AM137" s="121"/>
      <c r="AN137" s="121"/>
      <c r="AO137" s="121"/>
      <c r="AP137" s="121"/>
      <c r="AQ137" s="121"/>
      <c r="AR137" s="121"/>
      <c r="AS137" s="121"/>
      <c r="AT137" s="121"/>
      <c r="AU137" s="121"/>
      <c r="AV137" s="121"/>
      <c r="AW137" s="121"/>
      <c r="AX137" s="121"/>
      <c r="AY137" s="121"/>
      <c r="AZ137" s="121"/>
    </row>
    <row r="138" spans="2:52" x14ac:dyDescent="0.25">
      <c r="B138" s="121"/>
      <c r="C138" s="122"/>
      <c r="D138" s="121"/>
      <c r="E138" s="121"/>
      <c r="F138" s="121"/>
      <c r="G138" s="121"/>
      <c r="H138" s="121"/>
      <c r="I138" s="121"/>
      <c r="J138" s="121"/>
      <c r="K138" s="121"/>
      <c r="L138" s="121"/>
      <c r="M138" s="121"/>
      <c r="N138" s="121"/>
      <c r="O138" s="121"/>
      <c r="P138" s="121"/>
      <c r="Q138" s="121"/>
      <c r="R138" s="121"/>
      <c r="S138" s="121"/>
      <c r="T138" s="121"/>
      <c r="U138" s="121"/>
      <c r="V138" s="121"/>
      <c r="W138" s="121"/>
      <c r="X138" s="121"/>
      <c r="Y138" s="121"/>
      <c r="Z138" s="121"/>
      <c r="AA138" s="121"/>
      <c r="AB138" s="121"/>
      <c r="AC138" s="121"/>
      <c r="AD138" s="121"/>
      <c r="AE138" s="121"/>
      <c r="AF138" s="121"/>
      <c r="AG138" s="121"/>
      <c r="AH138" s="121"/>
      <c r="AI138" s="121"/>
      <c r="AJ138" s="121"/>
      <c r="AK138" s="121"/>
      <c r="AL138" s="121"/>
      <c r="AM138" s="121"/>
      <c r="AN138" s="121"/>
      <c r="AO138" s="121"/>
      <c r="AP138" s="121"/>
      <c r="AQ138" s="121"/>
      <c r="AR138" s="121"/>
      <c r="AS138" s="121"/>
      <c r="AT138" s="121"/>
      <c r="AU138" s="121"/>
      <c r="AV138" s="121"/>
      <c r="AW138" s="121"/>
      <c r="AX138" s="121"/>
      <c r="AY138" s="121"/>
      <c r="AZ138" s="121"/>
    </row>
    <row r="139" spans="2:52" x14ac:dyDescent="0.25">
      <c r="B139" s="121"/>
      <c r="C139" s="122"/>
      <c r="D139" s="121"/>
      <c r="E139" s="121"/>
      <c r="F139" s="121"/>
      <c r="G139" s="121"/>
      <c r="H139" s="121"/>
      <c r="I139" s="121"/>
      <c r="J139" s="121"/>
      <c r="K139" s="121"/>
      <c r="L139" s="121"/>
      <c r="M139" s="121"/>
      <c r="N139" s="121"/>
      <c r="O139" s="121"/>
      <c r="P139" s="121"/>
      <c r="Q139" s="121"/>
      <c r="R139" s="121"/>
      <c r="S139" s="121"/>
      <c r="T139" s="121"/>
      <c r="U139" s="121"/>
      <c r="V139" s="121"/>
      <c r="W139" s="121"/>
      <c r="X139" s="121"/>
      <c r="Y139" s="121"/>
      <c r="Z139" s="121"/>
      <c r="AA139" s="121"/>
      <c r="AB139" s="121"/>
      <c r="AC139" s="121"/>
      <c r="AD139" s="121"/>
      <c r="AE139" s="121"/>
      <c r="AF139" s="121"/>
      <c r="AG139" s="121"/>
      <c r="AH139" s="121"/>
      <c r="AI139" s="121"/>
      <c r="AJ139" s="121"/>
      <c r="AK139" s="121"/>
      <c r="AL139" s="121"/>
      <c r="AM139" s="121"/>
      <c r="AN139" s="121"/>
      <c r="AO139" s="121"/>
      <c r="AP139" s="121"/>
      <c r="AQ139" s="121"/>
      <c r="AR139" s="121"/>
      <c r="AS139" s="121"/>
      <c r="AT139" s="121"/>
      <c r="AU139" s="121"/>
      <c r="AV139" s="121"/>
      <c r="AW139" s="121"/>
      <c r="AX139" s="121"/>
      <c r="AY139" s="121"/>
      <c r="AZ139" s="121"/>
    </row>
    <row r="140" spans="2:52" x14ac:dyDescent="0.25">
      <c r="B140" s="121"/>
      <c r="C140" s="122"/>
      <c r="D140" s="121"/>
      <c r="E140" s="121"/>
      <c r="F140" s="121"/>
      <c r="G140" s="121"/>
      <c r="H140" s="121"/>
      <c r="I140" s="121"/>
      <c r="J140" s="121"/>
      <c r="K140" s="121"/>
      <c r="L140" s="121"/>
      <c r="M140" s="121"/>
      <c r="N140" s="121"/>
      <c r="O140" s="121"/>
      <c r="P140" s="121"/>
      <c r="Q140" s="121"/>
      <c r="R140" s="121"/>
      <c r="S140" s="121"/>
      <c r="T140" s="121"/>
      <c r="U140" s="121"/>
      <c r="V140" s="121"/>
      <c r="W140" s="121"/>
      <c r="X140" s="121"/>
      <c r="Y140" s="121"/>
      <c r="Z140" s="121"/>
      <c r="AA140" s="121"/>
      <c r="AB140" s="121"/>
      <c r="AC140" s="121"/>
      <c r="AD140" s="121"/>
      <c r="AE140" s="121"/>
      <c r="AF140" s="121"/>
      <c r="AG140" s="121"/>
      <c r="AH140" s="121"/>
      <c r="AI140" s="121"/>
      <c r="AJ140" s="121"/>
      <c r="AK140" s="121"/>
      <c r="AL140" s="121"/>
      <c r="AM140" s="121"/>
      <c r="AN140" s="121"/>
      <c r="AO140" s="121"/>
      <c r="AP140" s="121"/>
      <c r="AQ140" s="121"/>
      <c r="AR140" s="121"/>
      <c r="AS140" s="121"/>
      <c r="AT140" s="121"/>
      <c r="AU140" s="121"/>
      <c r="AV140" s="121"/>
      <c r="AW140" s="121"/>
      <c r="AX140" s="121"/>
      <c r="AY140" s="121"/>
      <c r="AZ140" s="121"/>
    </row>
    <row r="141" spans="2:52" x14ac:dyDescent="0.25">
      <c r="B141" s="121"/>
      <c r="C141" s="122"/>
      <c r="D141" s="121"/>
      <c r="E141" s="121"/>
      <c r="F141" s="121"/>
      <c r="G141" s="121"/>
      <c r="H141" s="121"/>
      <c r="I141" s="121"/>
      <c r="J141" s="121"/>
      <c r="K141" s="121"/>
      <c r="L141" s="121"/>
      <c r="M141" s="121"/>
      <c r="N141" s="121"/>
      <c r="O141" s="121"/>
      <c r="P141" s="121"/>
      <c r="Q141" s="121"/>
      <c r="R141" s="121"/>
      <c r="S141" s="121"/>
      <c r="T141" s="121"/>
      <c r="U141" s="121"/>
      <c r="V141" s="121"/>
      <c r="W141" s="121"/>
      <c r="X141" s="121"/>
      <c r="Y141" s="121"/>
      <c r="Z141" s="121"/>
      <c r="AA141" s="121"/>
      <c r="AB141" s="121"/>
      <c r="AC141" s="121"/>
      <c r="AD141" s="121"/>
      <c r="AE141" s="121"/>
      <c r="AF141" s="121"/>
      <c r="AG141" s="121"/>
      <c r="AH141" s="121"/>
      <c r="AI141" s="121"/>
      <c r="AJ141" s="121"/>
      <c r="AK141" s="121"/>
      <c r="AL141" s="121"/>
      <c r="AM141" s="121"/>
      <c r="AN141" s="121"/>
      <c r="AO141" s="121"/>
      <c r="AP141" s="121"/>
      <c r="AQ141" s="121"/>
      <c r="AR141" s="121"/>
      <c r="AS141" s="121"/>
      <c r="AT141" s="121"/>
      <c r="AU141" s="121"/>
      <c r="AV141" s="121"/>
      <c r="AW141" s="121"/>
      <c r="AX141" s="121"/>
      <c r="AY141" s="121"/>
      <c r="AZ141" s="121"/>
    </row>
    <row r="142" spans="2:52" x14ac:dyDescent="0.25">
      <c r="B142" s="121"/>
      <c r="C142" s="122"/>
      <c r="D142" s="121"/>
      <c r="E142" s="121"/>
      <c r="F142" s="121"/>
      <c r="G142" s="121"/>
      <c r="H142" s="121"/>
      <c r="I142" s="121"/>
      <c r="J142" s="121"/>
      <c r="K142" s="121"/>
      <c r="L142" s="121"/>
      <c r="M142" s="121"/>
      <c r="N142" s="121"/>
      <c r="O142" s="121"/>
      <c r="P142" s="121"/>
      <c r="Q142" s="121"/>
      <c r="R142" s="121"/>
      <c r="S142" s="121"/>
      <c r="T142" s="121"/>
      <c r="U142" s="121"/>
      <c r="V142" s="121"/>
      <c r="W142" s="121"/>
      <c r="X142" s="121"/>
      <c r="Y142" s="121"/>
      <c r="Z142" s="121"/>
      <c r="AA142" s="121"/>
      <c r="AB142" s="121"/>
      <c r="AC142" s="121"/>
      <c r="AD142" s="121"/>
      <c r="AE142" s="121"/>
      <c r="AF142" s="121"/>
      <c r="AG142" s="121"/>
      <c r="AH142" s="121"/>
      <c r="AI142" s="121"/>
      <c r="AJ142" s="121"/>
      <c r="AK142" s="121"/>
      <c r="AL142" s="121"/>
      <c r="AM142" s="121"/>
      <c r="AN142" s="121"/>
      <c r="AO142" s="121"/>
      <c r="AP142" s="121"/>
      <c r="AQ142" s="121"/>
      <c r="AR142" s="121"/>
      <c r="AS142" s="121"/>
      <c r="AT142" s="121"/>
      <c r="AU142" s="121"/>
      <c r="AV142" s="121"/>
      <c r="AW142" s="121"/>
      <c r="AX142" s="121"/>
      <c r="AY142" s="121"/>
      <c r="AZ142" s="121"/>
    </row>
    <row r="143" spans="2:52" x14ac:dyDescent="0.25">
      <c r="B143" s="121"/>
      <c r="C143" s="122"/>
      <c r="D143" s="121"/>
      <c r="E143" s="121"/>
      <c r="F143" s="121"/>
      <c r="G143" s="121"/>
      <c r="H143" s="121"/>
      <c r="I143" s="121"/>
      <c r="J143" s="121"/>
      <c r="K143" s="121"/>
      <c r="L143" s="121"/>
      <c r="M143" s="121"/>
      <c r="N143" s="121"/>
      <c r="O143" s="121"/>
      <c r="P143" s="121"/>
      <c r="Q143" s="121"/>
      <c r="R143" s="121"/>
      <c r="S143" s="121"/>
      <c r="T143" s="121"/>
      <c r="U143" s="121"/>
      <c r="V143" s="121"/>
      <c r="W143" s="121"/>
      <c r="X143" s="121"/>
      <c r="Y143" s="121"/>
      <c r="Z143" s="121"/>
      <c r="AA143" s="121"/>
      <c r="AB143" s="121"/>
      <c r="AC143" s="121"/>
      <c r="AD143" s="121"/>
      <c r="AE143" s="121"/>
      <c r="AF143" s="121"/>
      <c r="AG143" s="121"/>
      <c r="AH143" s="121"/>
      <c r="AI143" s="121"/>
      <c r="AJ143" s="121"/>
      <c r="AK143" s="121"/>
      <c r="AL143" s="121"/>
      <c r="AM143" s="121"/>
      <c r="AN143" s="121"/>
      <c r="AO143" s="121"/>
      <c r="AP143" s="121"/>
      <c r="AQ143" s="121"/>
      <c r="AR143" s="121"/>
      <c r="AS143" s="121"/>
      <c r="AT143" s="121"/>
      <c r="AU143" s="121"/>
      <c r="AV143" s="121"/>
      <c r="AW143" s="121"/>
      <c r="AX143" s="121"/>
      <c r="AY143" s="121"/>
      <c r="AZ143" s="121"/>
    </row>
    <row r="144" spans="2:52" x14ac:dyDescent="0.25">
      <c r="B144" s="121"/>
      <c r="C144" s="122"/>
      <c r="D144" s="121"/>
      <c r="E144" s="121"/>
      <c r="F144" s="121"/>
      <c r="G144" s="121"/>
      <c r="H144" s="121"/>
      <c r="I144" s="121"/>
      <c r="J144" s="121"/>
      <c r="K144" s="121"/>
      <c r="L144" s="121"/>
      <c r="M144" s="121"/>
      <c r="N144" s="121"/>
      <c r="O144" s="121"/>
      <c r="P144" s="121"/>
      <c r="Q144" s="121"/>
      <c r="R144" s="121"/>
      <c r="S144" s="121"/>
      <c r="T144" s="121"/>
      <c r="U144" s="121"/>
      <c r="V144" s="121"/>
      <c r="W144" s="121"/>
      <c r="X144" s="121"/>
      <c r="Y144" s="121"/>
      <c r="Z144" s="121"/>
      <c r="AA144" s="121"/>
      <c r="AB144" s="121"/>
      <c r="AC144" s="121"/>
      <c r="AD144" s="121"/>
      <c r="AE144" s="121"/>
      <c r="AF144" s="121"/>
      <c r="AG144" s="121"/>
      <c r="AH144" s="121"/>
      <c r="AI144" s="121"/>
      <c r="AJ144" s="121"/>
      <c r="AK144" s="121"/>
      <c r="AL144" s="121"/>
      <c r="AM144" s="121"/>
      <c r="AN144" s="121"/>
      <c r="AO144" s="121"/>
      <c r="AP144" s="121"/>
      <c r="AQ144" s="121"/>
      <c r="AR144" s="121"/>
      <c r="AS144" s="121"/>
      <c r="AT144" s="121"/>
      <c r="AU144" s="121"/>
      <c r="AV144" s="121"/>
      <c r="AW144" s="121"/>
      <c r="AX144" s="121"/>
      <c r="AY144" s="121"/>
      <c r="AZ144" s="121"/>
    </row>
    <row r="145" spans="2:52" x14ac:dyDescent="0.25">
      <c r="B145" s="121"/>
      <c r="C145" s="122"/>
      <c r="D145" s="121"/>
      <c r="E145" s="121"/>
      <c r="F145" s="121"/>
      <c r="G145" s="121"/>
      <c r="H145" s="121"/>
      <c r="I145" s="121"/>
      <c r="J145" s="121"/>
      <c r="K145" s="121"/>
      <c r="L145" s="121"/>
      <c r="M145" s="121"/>
      <c r="N145" s="121"/>
      <c r="O145" s="121"/>
      <c r="P145" s="121"/>
      <c r="Q145" s="121"/>
      <c r="R145" s="121"/>
      <c r="S145" s="121"/>
      <c r="T145" s="121"/>
      <c r="U145" s="121"/>
      <c r="V145" s="121"/>
      <c r="W145" s="121"/>
      <c r="X145" s="121"/>
      <c r="Y145" s="121"/>
      <c r="Z145" s="121"/>
      <c r="AA145" s="121"/>
      <c r="AB145" s="121"/>
      <c r="AC145" s="121"/>
      <c r="AD145" s="121"/>
      <c r="AE145" s="121"/>
      <c r="AF145" s="121"/>
      <c r="AG145" s="121"/>
      <c r="AH145" s="121"/>
      <c r="AI145" s="121"/>
      <c r="AJ145" s="121"/>
      <c r="AK145" s="121"/>
      <c r="AL145" s="121"/>
      <c r="AM145" s="121"/>
      <c r="AN145" s="121"/>
      <c r="AO145" s="121"/>
      <c r="AP145" s="121"/>
      <c r="AQ145" s="121"/>
      <c r="AR145" s="121"/>
      <c r="AS145" s="121"/>
      <c r="AT145" s="121"/>
      <c r="AU145" s="121"/>
      <c r="AV145" s="121"/>
      <c r="AW145" s="121"/>
      <c r="AX145" s="121"/>
      <c r="AY145" s="121"/>
      <c r="AZ145" s="121"/>
    </row>
    <row r="146" spans="2:52" x14ac:dyDescent="0.25">
      <c r="B146" s="121"/>
      <c r="C146" s="122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  <c r="O146" s="121"/>
      <c r="P146" s="121"/>
      <c r="Q146" s="121"/>
      <c r="R146" s="121"/>
      <c r="S146" s="121"/>
      <c r="T146" s="121"/>
      <c r="U146" s="121"/>
      <c r="V146" s="121"/>
      <c r="W146" s="121"/>
      <c r="X146" s="121"/>
      <c r="Y146" s="121"/>
      <c r="Z146" s="121"/>
      <c r="AA146" s="121"/>
      <c r="AB146" s="121"/>
      <c r="AC146" s="121"/>
      <c r="AD146" s="121"/>
      <c r="AE146" s="121"/>
      <c r="AF146" s="121"/>
      <c r="AG146" s="121"/>
      <c r="AH146" s="121"/>
      <c r="AI146" s="121"/>
      <c r="AJ146" s="121"/>
      <c r="AK146" s="121"/>
      <c r="AL146" s="121"/>
      <c r="AM146" s="121"/>
      <c r="AN146" s="121"/>
      <c r="AO146" s="121"/>
      <c r="AP146" s="121"/>
      <c r="AQ146" s="121"/>
      <c r="AR146" s="121"/>
      <c r="AS146" s="121"/>
      <c r="AT146" s="121"/>
      <c r="AU146" s="121"/>
      <c r="AV146" s="121"/>
      <c r="AW146" s="121"/>
      <c r="AX146" s="121"/>
      <c r="AY146" s="121"/>
      <c r="AZ146" s="121"/>
    </row>
    <row r="147" spans="2:52" x14ac:dyDescent="0.25">
      <c r="B147" s="121"/>
      <c r="C147" s="122"/>
      <c r="D147" s="121"/>
      <c r="E147" s="121"/>
      <c r="F147" s="121"/>
      <c r="G147" s="121"/>
      <c r="H147" s="121"/>
      <c r="I147" s="121"/>
      <c r="J147" s="121"/>
      <c r="K147" s="121"/>
      <c r="L147" s="121"/>
      <c r="M147" s="121"/>
      <c r="N147" s="121"/>
      <c r="O147" s="121"/>
      <c r="P147" s="121"/>
      <c r="Q147" s="121"/>
      <c r="R147" s="121"/>
      <c r="S147" s="121"/>
      <c r="T147" s="121"/>
      <c r="U147" s="121"/>
      <c r="V147" s="121"/>
      <c r="W147" s="121"/>
      <c r="X147" s="121"/>
      <c r="Y147" s="121"/>
      <c r="Z147" s="121"/>
      <c r="AA147" s="121"/>
      <c r="AB147" s="121"/>
      <c r="AC147" s="121"/>
      <c r="AD147" s="121"/>
      <c r="AE147" s="121"/>
      <c r="AF147" s="121"/>
      <c r="AG147" s="121"/>
      <c r="AH147" s="121"/>
      <c r="AI147" s="121"/>
      <c r="AJ147" s="121"/>
      <c r="AK147" s="121"/>
      <c r="AL147" s="121"/>
      <c r="AM147" s="121"/>
      <c r="AN147" s="121"/>
      <c r="AO147" s="121"/>
      <c r="AP147" s="121"/>
      <c r="AQ147" s="121"/>
      <c r="AR147" s="121"/>
      <c r="AS147" s="121"/>
      <c r="AT147" s="121"/>
      <c r="AU147" s="121"/>
      <c r="AV147" s="121"/>
      <c r="AW147" s="121"/>
      <c r="AX147" s="121"/>
      <c r="AY147" s="121"/>
      <c r="AZ147" s="121"/>
    </row>
    <row r="148" spans="2:52" x14ac:dyDescent="0.25">
      <c r="B148" s="121"/>
      <c r="C148" s="122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  <c r="O148" s="121"/>
      <c r="P148" s="121"/>
      <c r="Q148" s="121"/>
      <c r="R148" s="121"/>
      <c r="S148" s="121"/>
      <c r="T148" s="121"/>
      <c r="U148" s="121"/>
      <c r="V148" s="121"/>
      <c r="W148" s="121"/>
      <c r="X148" s="121"/>
      <c r="Y148" s="121"/>
      <c r="Z148" s="121"/>
      <c r="AA148" s="121"/>
      <c r="AB148" s="121"/>
      <c r="AC148" s="121"/>
      <c r="AD148" s="121"/>
      <c r="AE148" s="121"/>
      <c r="AF148" s="121"/>
      <c r="AG148" s="121"/>
      <c r="AH148" s="121"/>
      <c r="AI148" s="121"/>
      <c r="AJ148" s="121"/>
      <c r="AK148" s="121"/>
      <c r="AL148" s="121"/>
      <c r="AM148" s="121"/>
      <c r="AN148" s="121"/>
      <c r="AO148" s="121"/>
      <c r="AP148" s="121"/>
      <c r="AQ148" s="121"/>
      <c r="AR148" s="121"/>
      <c r="AS148" s="121"/>
      <c r="AT148" s="121"/>
      <c r="AU148" s="121"/>
      <c r="AV148" s="121"/>
      <c r="AW148" s="121"/>
      <c r="AX148" s="121"/>
      <c r="AY148" s="121"/>
      <c r="AZ148" s="121"/>
    </row>
    <row r="149" spans="2:52" x14ac:dyDescent="0.25">
      <c r="B149" s="121"/>
      <c r="C149" s="122"/>
      <c r="D149" s="121"/>
      <c r="E149" s="121"/>
      <c r="F149" s="121"/>
      <c r="G149" s="121"/>
      <c r="H149" s="121"/>
      <c r="I149" s="121"/>
      <c r="J149" s="121"/>
      <c r="K149" s="121"/>
      <c r="L149" s="121"/>
      <c r="M149" s="121"/>
      <c r="N149" s="121"/>
      <c r="O149" s="121"/>
      <c r="P149" s="121"/>
      <c r="Q149" s="121"/>
      <c r="R149" s="121"/>
      <c r="S149" s="121"/>
      <c r="T149" s="121"/>
      <c r="U149" s="121"/>
      <c r="V149" s="121"/>
      <c r="W149" s="121"/>
      <c r="X149" s="121"/>
      <c r="Y149" s="121"/>
      <c r="Z149" s="121"/>
      <c r="AA149" s="121"/>
      <c r="AB149" s="121"/>
      <c r="AC149" s="121"/>
      <c r="AD149" s="121"/>
      <c r="AE149" s="121"/>
      <c r="AF149" s="121"/>
      <c r="AG149" s="121"/>
      <c r="AH149" s="121"/>
      <c r="AI149" s="121"/>
      <c r="AJ149" s="121"/>
      <c r="AK149" s="121"/>
      <c r="AL149" s="121"/>
      <c r="AM149" s="121"/>
      <c r="AN149" s="121"/>
      <c r="AO149" s="121"/>
      <c r="AP149" s="121"/>
      <c r="AQ149" s="121"/>
      <c r="AR149" s="121"/>
      <c r="AS149" s="121"/>
      <c r="AT149" s="121"/>
      <c r="AU149" s="121"/>
      <c r="AV149" s="121"/>
      <c r="AW149" s="121"/>
      <c r="AX149" s="121"/>
      <c r="AY149" s="121"/>
      <c r="AZ149" s="121"/>
    </row>
    <row r="150" spans="2:52" x14ac:dyDescent="0.25">
      <c r="B150" s="121"/>
      <c r="C150" s="122"/>
      <c r="D150" s="121"/>
      <c r="E150" s="121"/>
      <c r="F150" s="121"/>
      <c r="G150" s="121"/>
      <c r="H150" s="121"/>
      <c r="I150" s="121"/>
      <c r="J150" s="121"/>
      <c r="K150" s="121"/>
      <c r="L150" s="121"/>
      <c r="M150" s="121"/>
      <c r="N150" s="121"/>
      <c r="O150" s="121"/>
      <c r="P150" s="121"/>
      <c r="Q150" s="121"/>
      <c r="R150" s="121"/>
      <c r="S150" s="121"/>
      <c r="T150" s="121"/>
      <c r="U150" s="121"/>
      <c r="V150" s="121"/>
      <c r="W150" s="121"/>
      <c r="X150" s="121"/>
      <c r="Y150" s="121"/>
      <c r="Z150" s="121"/>
      <c r="AA150" s="121"/>
      <c r="AB150" s="121"/>
      <c r="AC150" s="121"/>
      <c r="AD150" s="121"/>
      <c r="AE150" s="121"/>
      <c r="AF150" s="121"/>
      <c r="AG150" s="121"/>
      <c r="AH150" s="121"/>
      <c r="AI150" s="121"/>
      <c r="AJ150" s="121"/>
      <c r="AK150" s="121"/>
      <c r="AL150" s="121"/>
      <c r="AM150" s="121"/>
      <c r="AN150" s="121"/>
      <c r="AO150" s="121"/>
      <c r="AP150" s="121"/>
      <c r="AQ150" s="121"/>
      <c r="AR150" s="121"/>
      <c r="AS150" s="121"/>
      <c r="AT150" s="121"/>
      <c r="AU150" s="121"/>
      <c r="AV150" s="121"/>
      <c r="AW150" s="121"/>
      <c r="AX150" s="121"/>
      <c r="AY150" s="121"/>
      <c r="AZ150" s="121"/>
    </row>
    <row r="151" spans="2:52" x14ac:dyDescent="0.25">
      <c r="B151" s="121"/>
      <c r="C151" s="122"/>
      <c r="D151" s="121"/>
      <c r="E151" s="121"/>
      <c r="F151" s="121"/>
      <c r="G151" s="121"/>
      <c r="H151" s="121"/>
      <c r="I151" s="121"/>
      <c r="J151" s="121"/>
      <c r="K151" s="121"/>
      <c r="L151" s="121"/>
      <c r="M151" s="121"/>
      <c r="N151" s="121"/>
      <c r="O151" s="121"/>
      <c r="P151" s="121"/>
      <c r="Q151" s="121"/>
      <c r="R151" s="121"/>
      <c r="S151" s="121"/>
      <c r="T151" s="121"/>
      <c r="U151" s="121"/>
      <c r="V151" s="121"/>
      <c r="W151" s="121"/>
      <c r="X151" s="121"/>
      <c r="Y151" s="121"/>
      <c r="Z151" s="121"/>
      <c r="AA151" s="121"/>
      <c r="AB151" s="121"/>
      <c r="AC151" s="121"/>
      <c r="AD151" s="121"/>
      <c r="AE151" s="121"/>
      <c r="AF151" s="121"/>
      <c r="AG151" s="121"/>
      <c r="AH151" s="121"/>
      <c r="AI151" s="121"/>
      <c r="AJ151" s="121"/>
      <c r="AK151" s="121"/>
      <c r="AL151" s="121"/>
      <c r="AM151" s="121"/>
      <c r="AN151" s="121"/>
      <c r="AO151" s="121"/>
      <c r="AP151" s="121"/>
      <c r="AQ151" s="121"/>
      <c r="AR151" s="121"/>
      <c r="AS151" s="121"/>
      <c r="AT151" s="121"/>
      <c r="AU151" s="121"/>
      <c r="AV151" s="121"/>
      <c r="AW151" s="121"/>
      <c r="AX151" s="121"/>
      <c r="AY151" s="121"/>
      <c r="AZ151" s="121"/>
    </row>
    <row r="152" spans="2:52" x14ac:dyDescent="0.25">
      <c r="B152" s="121"/>
      <c r="C152" s="122"/>
      <c r="D152" s="121"/>
      <c r="E152" s="121"/>
      <c r="F152" s="121"/>
      <c r="G152" s="121"/>
      <c r="H152" s="121"/>
      <c r="I152" s="121"/>
      <c r="J152" s="121"/>
      <c r="K152" s="121"/>
      <c r="L152" s="121"/>
      <c r="M152" s="121"/>
      <c r="N152" s="121"/>
      <c r="O152" s="121"/>
      <c r="P152" s="121"/>
      <c r="Q152" s="121"/>
      <c r="R152" s="121"/>
      <c r="S152" s="121"/>
      <c r="T152" s="121"/>
      <c r="U152" s="121"/>
      <c r="V152" s="121"/>
      <c r="W152" s="121"/>
      <c r="X152" s="121"/>
      <c r="Y152" s="121"/>
      <c r="Z152" s="121"/>
      <c r="AA152" s="121"/>
      <c r="AB152" s="121"/>
      <c r="AC152" s="121"/>
      <c r="AD152" s="121"/>
      <c r="AE152" s="121"/>
      <c r="AF152" s="121"/>
      <c r="AG152" s="121"/>
      <c r="AH152" s="121"/>
      <c r="AI152" s="121"/>
      <c r="AJ152" s="121"/>
      <c r="AK152" s="121"/>
      <c r="AL152" s="121"/>
      <c r="AM152" s="121"/>
      <c r="AN152" s="121"/>
      <c r="AO152" s="121"/>
      <c r="AP152" s="121"/>
      <c r="AQ152" s="121"/>
      <c r="AR152" s="121"/>
      <c r="AS152" s="121"/>
      <c r="AT152" s="121"/>
      <c r="AU152" s="121"/>
      <c r="AV152" s="121"/>
      <c r="AW152" s="121"/>
      <c r="AX152" s="121"/>
      <c r="AY152" s="121"/>
      <c r="AZ152" s="121"/>
    </row>
    <row r="153" spans="2:52" x14ac:dyDescent="0.25">
      <c r="B153" s="121"/>
      <c r="C153" s="122"/>
      <c r="D153" s="121"/>
      <c r="E153" s="121"/>
      <c r="F153" s="121"/>
      <c r="G153" s="121"/>
      <c r="H153" s="121"/>
      <c r="I153" s="121"/>
      <c r="J153" s="121"/>
      <c r="K153" s="121"/>
      <c r="L153" s="121"/>
      <c r="M153" s="121"/>
      <c r="N153" s="121"/>
      <c r="O153" s="121"/>
      <c r="P153" s="121"/>
      <c r="Q153" s="121"/>
      <c r="R153" s="121"/>
      <c r="S153" s="121"/>
      <c r="T153" s="121"/>
      <c r="U153" s="121"/>
      <c r="V153" s="121"/>
      <c r="W153" s="121"/>
      <c r="X153" s="121"/>
      <c r="Y153" s="121"/>
      <c r="Z153" s="121"/>
      <c r="AA153" s="121"/>
      <c r="AB153" s="121"/>
      <c r="AC153" s="121"/>
      <c r="AD153" s="121"/>
      <c r="AE153" s="121"/>
      <c r="AF153" s="121"/>
      <c r="AG153" s="121"/>
      <c r="AH153" s="121"/>
      <c r="AI153" s="121"/>
      <c r="AJ153" s="121"/>
      <c r="AK153" s="121"/>
      <c r="AL153" s="121"/>
      <c r="AM153" s="121"/>
      <c r="AN153" s="121"/>
      <c r="AO153" s="121"/>
      <c r="AP153" s="121"/>
      <c r="AQ153" s="121"/>
      <c r="AR153" s="121"/>
      <c r="AS153" s="121"/>
      <c r="AT153" s="121"/>
      <c r="AU153" s="121"/>
      <c r="AV153" s="121"/>
      <c r="AW153" s="121"/>
      <c r="AX153" s="121"/>
      <c r="AY153" s="121"/>
      <c r="AZ153" s="121"/>
    </row>
    <row r="154" spans="2:52" x14ac:dyDescent="0.25">
      <c r="B154" s="121"/>
      <c r="C154" s="122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  <c r="Z154" s="121"/>
      <c r="AA154" s="121"/>
      <c r="AB154" s="121"/>
      <c r="AC154" s="121"/>
      <c r="AD154" s="121"/>
      <c r="AE154" s="121"/>
      <c r="AF154" s="121"/>
      <c r="AG154" s="121"/>
      <c r="AH154" s="121"/>
      <c r="AI154" s="121"/>
      <c r="AJ154" s="121"/>
      <c r="AK154" s="121"/>
      <c r="AL154" s="121"/>
      <c r="AM154" s="121"/>
      <c r="AN154" s="121"/>
      <c r="AO154" s="121"/>
      <c r="AP154" s="121"/>
      <c r="AQ154" s="121"/>
      <c r="AR154" s="121"/>
      <c r="AS154" s="121"/>
      <c r="AT154" s="121"/>
      <c r="AU154" s="121"/>
      <c r="AV154" s="121"/>
      <c r="AW154" s="121"/>
      <c r="AX154" s="121"/>
      <c r="AY154" s="121"/>
      <c r="AZ154" s="121"/>
    </row>
    <row r="155" spans="2:52" x14ac:dyDescent="0.25">
      <c r="B155" s="121"/>
      <c r="C155" s="122"/>
      <c r="D155" s="121"/>
      <c r="E155" s="121"/>
      <c r="F155" s="121"/>
      <c r="G155" s="121"/>
      <c r="H155" s="121"/>
      <c r="I155" s="121"/>
      <c r="J155" s="121"/>
      <c r="K155" s="121"/>
      <c r="L155" s="121"/>
      <c r="M155" s="121"/>
      <c r="N155" s="121"/>
      <c r="O155" s="121"/>
      <c r="P155" s="121"/>
      <c r="Q155" s="121"/>
      <c r="R155" s="121"/>
      <c r="S155" s="121"/>
      <c r="T155" s="121"/>
      <c r="U155" s="121"/>
      <c r="V155" s="121"/>
      <c r="W155" s="121"/>
      <c r="X155" s="121"/>
      <c r="Y155" s="121"/>
      <c r="Z155" s="121"/>
      <c r="AA155" s="121"/>
      <c r="AB155" s="121"/>
      <c r="AC155" s="121"/>
      <c r="AD155" s="121"/>
      <c r="AE155" s="121"/>
      <c r="AF155" s="121"/>
      <c r="AG155" s="121"/>
      <c r="AH155" s="121"/>
      <c r="AI155" s="121"/>
      <c r="AJ155" s="121"/>
      <c r="AK155" s="121"/>
      <c r="AL155" s="121"/>
      <c r="AM155" s="121"/>
      <c r="AN155" s="121"/>
      <c r="AO155" s="121"/>
      <c r="AP155" s="121"/>
      <c r="AQ155" s="121"/>
      <c r="AR155" s="121"/>
      <c r="AS155" s="121"/>
      <c r="AT155" s="121"/>
      <c r="AU155" s="121"/>
      <c r="AV155" s="121"/>
      <c r="AW155" s="121"/>
      <c r="AX155" s="121"/>
      <c r="AY155" s="121"/>
      <c r="AZ155" s="121"/>
    </row>
    <row r="156" spans="2:52" x14ac:dyDescent="0.25">
      <c r="B156" s="121"/>
      <c r="C156" s="122"/>
      <c r="D156" s="121"/>
      <c r="E156" s="121"/>
      <c r="F156" s="121"/>
      <c r="G156" s="121"/>
      <c r="H156" s="121"/>
      <c r="I156" s="121"/>
      <c r="J156" s="121"/>
      <c r="K156" s="121"/>
      <c r="L156" s="121"/>
      <c r="M156" s="121"/>
      <c r="N156" s="121"/>
      <c r="O156" s="121"/>
      <c r="P156" s="121"/>
      <c r="Q156" s="121"/>
      <c r="R156" s="121"/>
      <c r="S156" s="121"/>
      <c r="T156" s="121"/>
      <c r="U156" s="121"/>
      <c r="V156" s="121"/>
      <c r="W156" s="121"/>
      <c r="X156" s="121"/>
      <c r="Y156" s="121"/>
      <c r="Z156" s="121"/>
      <c r="AA156" s="121"/>
      <c r="AB156" s="121"/>
      <c r="AC156" s="121"/>
      <c r="AD156" s="121"/>
      <c r="AE156" s="121"/>
      <c r="AF156" s="121"/>
      <c r="AG156" s="121"/>
      <c r="AH156" s="121"/>
      <c r="AI156" s="121"/>
      <c r="AJ156" s="121"/>
      <c r="AK156" s="121"/>
      <c r="AL156" s="121"/>
      <c r="AM156" s="121"/>
      <c r="AN156" s="121"/>
      <c r="AO156" s="121"/>
      <c r="AP156" s="121"/>
      <c r="AQ156" s="121"/>
      <c r="AR156" s="121"/>
      <c r="AS156" s="121"/>
      <c r="AT156" s="121"/>
      <c r="AU156" s="121"/>
      <c r="AV156" s="121"/>
      <c r="AW156" s="121"/>
      <c r="AX156" s="121"/>
      <c r="AY156" s="121"/>
      <c r="AZ156" s="121"/>
    </row>
    <row r="157" spans="2:52" x14ac:dyDescent="0.25">
      <c r="B157" s="121"/>
      <c r="C157" s="122"/>
      <c r="D157" s="121"/>
      <c r="E157" s="121"/>
      <c r="F157" s="121"/>
      <c r="G157" s="121"/>
      <c r="H157" s="121"/>
      <c r="I157" s="121"/>
      <c r="J157" s="121"/>
      <c r="K157" s="121"/>
      <c r="L157" s="121"/>
      <c r="M157" s="121"/>
      <c r="N157" s="121"/>
      <c r="O157" s="121"/>
      <c r="P157" s="121"/>
      <c r="Q157" s="121"/>
      <c r="R157" s="121"/>
      <c r="S157" s="121"/>
      <c r="T157" s="121"/>
      <c r="U157" s="121"/>
      <c r="V157" s="121"/>
      <c r="W157" s="121"/>
      <c r="X157" s="121"/>
      <c r="Y157" s="121"/>
      <c r="Z157" s="121"/>
      <c r="AA157" s="121"/>
      <c r="AB157" s="121"/>
      <c r="AC157" s="121"/>
      <c r="AD157" s="121"/>
      <c r="AE157" s="121"/>
      <c r="AF157" s="121"/>
      <c r="AG157" s="121"/>
      <c r="AH157" s="121"/>
      <c r="AI157" s="121"/>
      <c r="AJ157" s="121"/>
      <c r="AK157" s="121"/>
      <c r="AL157" s="121"/>
      <c r="AM157" s="121"/>
      <c r="AN157" s="121"/>
      <c r="AO157" s="121"/>
      <c r="AP157" s="121"/>
      <c r="AQ157" s="121"/>
      <c r="AR157" s="121"/>
      <c r="AS157" s="121"/>
      <c r="AT157" s="121"/>
      <c r="AU157" s="121"/>
      <c r="AV157" s="121"/>
      <c r="AW157" s="121"/>
      <c r="AX157" s="121"/>
      <c r="AY157" s="121"/>
      <c r="AZ157" s="121"/>
    </row>
    <row r="158" spans="2:52" x14ac:dyDescent="0.25">
      <c r="B158" s="121"/>
      <c r="C158" s="122"/>
      <c r="D158" s="121"/>
      <c r="E158" s="121"/>
      <c r="F158" s="121"/>
      <c r="G158" s="121"/>
      <c r="H158" s="121"/>
      <c r="I158" s="121"/>
      <c r="J158" s="121"/>
      <c r="K158" s="121"/>
      <c r="L158" s="121"/>
      <c r="M158" s="121"/>
      <c r="N158" s="121"/>
      <c r="O158" s="121"/>
      <c r="P158" s="121"/>
      <c r="Q158" s="121"/>
      <c r="R158" s="121"/>
      <c r="S158" s="121"/>
      <c r="T158" s="121"/>
      <c r="U158" s="121"/>
      <c r="V158" s="121"/>
      <c r="W158" s="121"/>
      <c r="X158" s="121"/>
      <c r="Y158" s="121"/>
      <c r="Z158" s="121"/>
      <c r="AA158" s="121"/>
      <c r="AB158" s="121"/>
      <c r="AC158" s="121"/>
      <c r="AD158" s="121"/>
      <c r="AE158" s="121"/>
      <c r="AF158" s="121"/>
      <c r="AG158" s="121"/>
      <c r="AH158" s="121"/>
      <c r="AI158" s="121"/>
      <c r="AJ158" s="121"/>
      <c r="AK158" s="121"/>
      <c r="AL158" s="121"/>
      <c r="AM158" s="121"/>
      <c r="AN158" s="121"/>
      <c r="AO158" s="121"/>
      <c r="AP158" s="121"/>
      <c r="AQ158" s="121"/>
      <c r="AR158" s="121"/>
      <c r="AS158" s="121"/>
      <c r="AT158" s="121"/>
      <c r="AU158" s="121"/>
      <c r="AV158" s="121"/>
      <c r="AW158" s="121"/>
      <c r="AX158" s="121"/>
      <c r="AY158" s="121"/>
      <c r="AZ158" s="121"/>
    </row>
    <row r="159" spans="2:52" x14ac:dyDescent="0.25">
      <c r="B159" s="121"/>
      <c r="C159" s="122"/>
      <c r="D159" s="121"/>
      <c r="E159" s="121"/>
      <c r="F159" s="121"/>
      <c r="G159" s="121"/>
      <c r="H159" s="121"/>
      <c r="I159" s="121"/>
      <c r="J159" s="121"/>
      <c r="K159" s="121"/>
      <c r="L159" s="121"/>
      <c r="M159" s="121"/>
      <c r="N159" s="121"/>
      <c r="O159" s="121"/>
      <c r="P159" s="121"/>
      <c r="Q159" s="121"/>
      <c r="R159" s="121"/>
      <c r="S159" s="121"/>
      <c r="T159" s="121"/>
      <c r="U159" s="121"/>
      <c r="V159" s="121"/>
      <c r="W159" s="121"/>
      <c r="X159" s="121"/>
      <c r="Y159" s="121"/>
      <c r="Z159" s="121"/>
      <c r="AA159" s="121"/>
      <c r="AB159" s="121"/>
      <c r="AC159" s="121"/>
      <c r="AD159" s="121"/>
      <c r="AE159" s="121"/>
      <c r="AF159" s="121"/>
      <c r="AG159" s="121"/>
      <c r="AH159" s="121"/>
      <c r="AI159" s="121"/>
      <c r="AJ159" s="121"/>
      <c r="AK159" s="121"/>
      <c r="AL159" s="121"/>
      <c r="AM159" s="121"/>
      <c r="AN159" s="121"/>
      <c r="AO159" s="121"/>
      <c r="AP159" s="121"/>
      <c r="AQ159" s="121"/>
      <c r="AR159" s="121"/>
      <c r="AS159" s="121"/>
      <c r="AT159" s="121"/>
      <c r="AU159" s="121"/>
      <c r="AV159" s="121"/>
      <c r="AW159" s="121"/>
      <c r="AX159" s="121"/>
      <c r="AY159" s="121"/>
      <c r="AZ159" s="121"/>
    </row>
    <row r="160" spans="2:52" x14ac:dyDescent="0.25">
      <c r="B160" s="121"/>
      <c r="C160" s="122"/>
      <c r="D160" s="121"/>
      <c r="E160" s="121"/>
      <c r="F160" s="121"/>
      <c r="G160" s="121"/>
      <c r="H160" s="121"/>
      <c r="I160" s="121"/>
      <c r="J160" s="121"/>
      <c r="K160" s="121"/>
      <c r="L160" s="121"/>
      <c r="M160" s="121"/>
      <c r="N160" s="121"/>
      <c r="O160" s="121"/>
      <c r="P160" s="121"/>
      <c r="Q160" s="121"/>
      <c r="R160" s="121"/>
      <c r="S160" s="121"/>
      <c r="T160" s="121"/>
      <c r="U160" s="121"/>
      <c r="V160" s="121"/>
      <c r="W160" s="121"/>
      <c r="X160" s="121"/>
      <c r="Y160" s="121"/>
      <c r="Z160" s="121"/>
      <c r="AA160" s="121"/>
      <c r="AB160" s="121"/>
      <c r="AC160" s="121"/>
      <c r="AD160" s="121"/>
      <c r="AE160" s="121"/>
      <c r="AF160" s="121"/>
      <c r="AG160" s="121"/>
      <c r="AH160" s="121"/>
      <c r="AI160" s="121"/>
      <c r="AJ160" s="121"/>
      <c r="AK160" s="121"/>
      <c r="AL160" s="121"/>
      <c r="AM160" s="121"/>
      <c r="AN160" s="121"/>
      <c r="AO160" s="121"/>
      <c r="AP160" s="121"/>
      <c r="AQ160" s="121"/>
      <c r="AR160" s="121"/>
      <c r="AS160" s="121"/>
      <c r="AT160" s="121"/>
      <c r="AU160" s="121"/>
      <c r="AV160" s="121"/>
      <c r="AW160" s="121"/>
      <c r="AX160" s="121"/>
      <c r="AY160" s="121"/>
      <c r="AZ160" s="121"/>
    </row>
    <row r="161" spans="2:52" x14ac:dyDescent="0.25">
      <c r="B161" s="121"/>
      <c r="C161" s="122"/>
      <c r="D161" s="121"/>
      <c r="E161" s="121"/>
      <c r="F161" s="121"/>
      <c r="G161" s="121"/>
      <c r="H161" s="121"/>
      <c r="I161" s="121"/>
      <c r="J161" s="121"/>
      <c r="K161" s="121"/>
      <c r="L161" s="121"/>
      <c r="M161" s="121"/>
      <c r="N161" s="121"/>
      <c r="O161" s="121"/>
      <c r="P161" s="121"/>
      <c r="Q161" s="121"/>
      <c r="R161" s="121"/>
      <c r="S161" s="121"/>
      <c r="T161" s="121"/>
      <c r="U161" s="121"/>
      <c r="V161" s="121"/>
      <c r="W161" s="121"/>
      <c r="X161" s="121"/>
      <c r="Y161" s="121"/>
      <c r="Z161" s="121"/>
      <c r="AA161" s="121"/>
      <c r="AB161" s="121"/>
      <c r="AC161" s="121"/>
      <c r="AD161" s="121"/>
      <c r="AE161" s="121"/>
      <c r="AF161" s="121"/>
      <c r="AG161" s="121"/>
      <c r="AH161" s="121"/>
      <c r="AI161" s="121"/>
      <c r="AJ161" s="121"/>
      <c r="AK161" s="121"/>
      <c r="AL161" s="121"/>
      <c r="AM161" s="121"/>
      <c r="AN161" s="121"/>
      <c r="AO161" s="121"/>
      <c r="AP161" s="121"/>
      <c r="AQ161" s="121"/>
      <c r="AR161" s="121"/>
      <c r="AS161" s="121"/>
      <c r="AT161" s="121"/>
      <c r="AU161" s="121"/>
      <c r="AV161" s="121"/>
      <c r="AW161" s="121"/>
      <c r="AX161" s="121"/>
      <c r="AY161" s="121"/>
      <c r="AZ161" s="121"/>
    </row>
    <row r="162" spans="2:52" x14ac:dyDescent="0.25">
      <c r="B162" s="121"/>
      <c r="C162" s="122"/>
      <c r="D162" s="121"/>
      <c r="E162" s="121"/>
      <c r="F162" s="121"/>
      <c r="G162" s="121"/>
      <c r="H162" s="121"/>
      <c r="I162" s="121"/>
      <c r="J162" s="121"/>
      <c r="K162" s="121"/>
      <c r="L162" s="121"/>
      <c r="M162" s="121"/>
      <c r="N162" s="121"/>
      <c r="O162" s="121"/>
      <c r="P162" s="121"/>
      <c r="Q162" s="121"/>
      <c r="R162" s="121"/>
      <c r="S162" s="121"/>
      <c r="T162" s="121"/>
      <c r="U162" s="121"/>
      <c r="V162" s="121"/>
      <c r="W162" s="121"/>
      <c r="X162" s="121"/>
      <c r="Y162" s="121"/>
      <c r="Z162" s="121"/>
      <c r="AA162" s="121"/>
      <c r="AB162" s="121"/>
      <c r="AC162" s="121"/>
      <c r="AD162" s="121"/>
      <c r="AE162" s="121"/>
      <c r="AF162" s="121"/>
      <c r="AG162" s="121"/>
      <c r="AH162" s="121"/>
      <c r="AI162" s="121"/>
      <c r="AJ162" s="121"/>
      <c r="AK162" s="121"/>
      <c r="AL162" s="121"/>
      <c r="AM162" s="121"/>
      <c r="AN162" s="121"/>
      <c r="AO162" s="121"/>
      <c r="AP162" s="121"/>
      <c r="AQ162" s="121"/>
      <c r="AR162" s="121"/>
      <c r="AS162" s="121"/>
      <c r="AT162" s="121"/>
      <c r="AU162" s="121"/>
      <c r="AV162" s="121"/>
      <c r="AW162" s="121"/>
      <c r="AX162" s="121"/>
      <c r="AY162" s="121"/>
      <c r="AZ162" s="121"/>
    </row>
    <row r="163" spans="2:52" x14ac:dyDescent="0.25">
      <c r="B163" s="121"/>
      <c r="C163" s="122"/>
      <c r="D163" s="121"/>
      <c r="E163" s="121"/>
      <c r="F163" s="121"/>
      <c r="G163" s="121"/>
      <c r="H163" s="121"/>
      <c r="I163" s="121"/>
      <c r="J163" s="121"/>
      <c r="K163" s="121"/>
      <c r="L163" s="121"/>
      <c r="M163" s="121"/>
      <c r="N163" s="121"/>
      <c r="O163" s="121"/>
      <c r="P163" s="121"/>
      <c r="Q163" s="121"/>
      <c r="R163" s="121"/>
      <c r="S163" s="121"/>
      <c r="T163" s="121"/>
      <c r="U163" s="121"/>
      <c r="V163" s="121"/>
      <c r="W163" s="121"/>
      <c r="X163" s="121"/>
      <c r="Y163" s="121"/>
      <c r="Z163" s="121"/>
      <c r="AA163" s="121"/>
      <c r="AB163" s="121"/>
      <c r="AC163" s="121"/>
      <c r="AD163" s="121"/>
      <c r="AE163" s="121"/>
      <c r="AF163" s="121"/>
      <c r="AG163" s="121"/>
      <c r="AH163" s="121"/>
      <c r="AI163" s="121"/>
      <c r="AJ163" s="121"/>
      <c r="AK163" s="121"/>
      <c r="AL163" s="121"/>
      <c r="AM163" s="121"/>
      <c r="AN163" s="121"/>
      <c r="AO163" s="121"/>
      <c r="AP163" s="121"/>
      <c r="AQ163" s="121"/>
      <c r="AR163" s="121"/>
      <c r="AS163" s="121"/>
      <c r="AT163" s="121"/>
      <c r="AU163" s="121"/>
      <c r="AV163" s="121"/>
      <c r="AW163" s="121"/>
      <c r="AX163" s="121"/>
      <c r="AY163" s="121"/>
      <c r="AZ163" s="121"/>
    </row>
    <row r="164" spans="2:52" x14ac:dyDescent="0.25">
      <c r="B164" s="121"/>
      <c r="C164" s="122"/>
      <c r="D164" s="121"/>
      <c r="E164" s="121"/>
      <c r="F164" s="121"/>
      <c r="G164" s="121"/>
      <c r="H164" s="121"/>
      <c r="I164" s="121"/>
      <c r="J164" s="121"/>
      <c r="K164" s="121"/>
      <c r="L164" s="121"/>
      <c r="M164" s="121"/>
      <c r="N164" s="121"/>
      <c r="O164" s="121"/>
      <c r="P164" s="121"/>
      <c r="Q164" s="121"/>
      <c r="R164" s="121"/>
      <c r="S164" s="121"/>
      <c r="T164" s="121"/>
      <c r="U164" s="121"/>
      <c r="V164" s="121"/>
      <c r="W164" s="121"/>
      <c r="X164" s="121"/>
      <c r="Y164" s="121"/>
      <c r="Z164" s="121"/>
      <c r="AA164" s="121"/>
      <c r="AB164" s="121"/>
      <c r="AC164" s="121"/>
      <c r="AD164" s="121"/>
      <c r="AE164" s="121"/>
      <c r="AF164" s="121"/>
      <c r="AG164" s="121"/>
      <c r="AH164" s="121"/>
      <c r="AI164" s="121"/>
      <c r="AJ164" s="121"/>
      <c r="AK164" s="121"/>
      <c r="AL164" s="121"/>
      <c r="AM164" s="121"/>
      <c r="AN164" s="121"/>
      <c r="AO164" s="121"/>
      <c r="AP164" s="121"/>
      <c r="AQ164" s="121"/>
      <c r="AR164" s="121"/>
      <c r="AS164" s="121"/>
      <c r="AT164" s="121"/>
      <c r="AU164" s="121"/>
      <c r="AV164" s="121"/>
      <c r="AW164" s="121"/>
      <c r="AX164" s="121"/>
      <c r="AY164" s="121"/>
      <c r="AZ164" s="121"/>
    </row>
    <row r="165" spans="2:52" x14ac:dyDescent="0.25">
      <c r="B165" s="121"/>
      <c r="C165" s="122"/>
      <c r="D165" s="121"/>
      <c r="E165" s="121"/>
      <c r="F165" s="121"/>
      <c r="G165" s="121"/>
      <c r="H165" s="121"/>
      <c r="I165" s="121"/>
      <c r="J165" s="121"/>
      <c r="K165" s="121"/>
      <c r="L165" s="121"/>
      <c r="M165" s="121"/>
      <c r="N165" s="121"/>
      <c r="O165" s="121"/>
      <c r="P165" s="121"/>
      <c r="Q165" s="121"/>
      <c r="R165" s="121"/>
      <c r="S165" s="121"/>
      <c r="T165" s="121"/>
      <c r="U165" s="121"/>
      <c r="V165" s="121"/>
      <c r="W165" s="121"/>
      <c r="X165" s="121"/>
      <c r="Y165" s="121"/>
      <c r="Z165" s="121"/>
      <c r="AA165" s="121"/>
      <c r="AB165" s="121"/>
      <c r="AC165" s="121"/>
      <c r="AD165" s="121"/>
      <c r="AE165" s="121"/>
      <c r="AF165" s="121"/>
      <c r="AG165" s="121"/>
      <c r="AH165" s="121"/>
      <c r="AI165" s="121"/>
      <c r="AJ165" s="121"/>
      <c r="AK165" s="121"/>
      <c r="AL165" s="121"/>
      <c r="AM165" s="121"/>
      <c r="AN165" s="121"/>
      <c r="AO165" s="121"/>
      <c r="AP165" s="121"/>
      <c r="AQ165" s="121"/>
      <c r="AR165" s="121"/>
      <c r="AS165" s="121"/>
      <c r="AT165" s="121"/>
      <c r="AU165" s="121"/>
      <c r="AV165" s="121"/>
      <c r="AW165" s="121"/>
      <c r="AX165" s="121"/>
      <c r="AY165" s="121"/>
      <c r="AZ165" s="121"/>
    </row>
    <row r="166" spans="2:52" x14ac:dyDescent="0.25">
      <c r="B166" s="121"/>
      <c r="C166" s="122"/>
      <c r="D166" s="121"/>
      <c r="E166" s="121"/>
      <c r="F166" s="121"/>
      <c r="G166" s="121"/>
      <c r="H166" s="121"/>
      <c r="I166" s="121"/>
      <c r="J166" s="121"/>
      <c r="K166" s="121"/>
      <c r="L166" s="121"/>
      <c r="M166" s="121"/>
      <c r="N166" s="121"/>
      <c r="O166" s="121"/>
      <c r="P166" s="121"/>
      <c r="Q166" s="121"/>
      <c r="R166" s="121"/>
      <c r="S166" s="121"/>
      <c r="T166" s="121"/>
      <c r="U166" s="121"/>
      <c r="V166" s="121"/>
      <c r="W166" s="121"/>
      <c r="X166" s="121"/>
      <c r="Y166" s="121"/>
      <c r="Z166" s="121"/>
      <c r="AA166" s="121"/>
      <c r="AB166" s="121"/>
      <c r="AC166" s="121"/>
      <c r="AD166" s="121"/>
      <c r="AE166" s="121"/>
      <c r="AF166" s="121"/>
      <c r="AG166" s="121"/>
      <c r="AH166" s="121"/>
      <c r="AI166" s="121"/>
      <c r="AJ166" s="121"/>
      <c r="AK166" s="121"/>
      <c r="AL166" s="121"/>
      <c r="AM166" s="121"/>
      <c r="AN166" s="121"/>
      <c r="AO166" s="121"/>
      <c r="AP166" s="121"/>
      <c r="AQ166" s="121"/>
      <c r="AR166" s="121"/>
      <c r="AS166" s="121"/>
      <c r="AT166" s="121"/>
      <c r="AU166" s="121"/>
      <c r="AV166" s="121"/>
      <c r="AW166" s="121"/>
      <c r="AX166" s="121"/>
      <c r="AY166" s="121"/>
      <c r="AZ166" s="121"/>
    </row>
    <row r="167" spans="2:52" x14ac:dyDescent="0.25">
      <c r="B167" s="121"/>
      <c r="C167" s="122"/>
      <c r="D167" s="121"/>
      <c r="E167" s="121"/>
      <c r="F167" s="121"/>
      <c r="G167" s="121"/>
      <c r="H167" s="121"/>
      <c r="I167" s="121"/>
      <c r="J167" s="121"/>
      <c r="K167" s="121"/>
      <c r="L167" s="121"/>
      <c r="M167" s="121"/>
      <c r="N167" s="121"/>
      <c r="O167" s="121"/>
      <c r="P167" s="121"/>
      <c r="Q167" s="121"/>
      <c r="R167" s="121"/>
      <c r="S167" s="121"/>
      <c r="T167" s="121"/>
      <c r="U167" s="121"/>
      <c r="V167" s="121"/>
      <c r="W167" s="121"/>
      <c r="X167" s="121"/>
      <c r="Y167" s="121"/>
      <c r="Z167" s="121"/>
      <c r="AA167" s="121"/>
      <c r="AB167" s="121"/>
      <c r="AC167" s="121"/>
      <c r="AD167" s="121"/>
      <c r="AE167" s="121"/>
      <c r="AF167" s="121"/>
      <c r="AG167" s="121"/>
      <c r="AH167" s="121"/>
      <c r="AI167" s="121"/>
      <c r="AJ167" s="121"/>
      <c r="AK167" s="121"/>
      <c r="AL167" s="121"/>
      <c r="AM167" s="121"/>
      <c r="AN167" s="121"/>
      <c r="AO167" s="121"/>
      <c r="AP167" s="121"/>
      <c r="AQ167" s="121"/>
      <c r="AR167" s="121"/>
      <c r="AS167" s="121"/>
      <c r="AT167" s="121"/>
      <c r="AU167" s="121"/>
      <c r="AV167" s="121"/>
      <c r="AW167" s="121"/>
      <c r="AX167" s="121"/>
      <c r="AY167" s="121"/>
      <c r="AZ167" s="121"/>
    </row>
    <row r="168" spans="2:52" x14ac:dyDescent="0.25">
      <c r="B168" s="121"/>
      <c r="C168" s="122"/>
      <c r="D168" s="121"/>
      <c r="E168" s="121"/>
      <c r="F168" s="121"/>
      <c r="G168" s="121"/>
      <c r="H168" s="121"/>
      <c r="I168" s="121"/>
      <c r="J168" s="121"/>
      <c r="K168" s="121"/>
      <c r="L168" s="121"/>
      <c r="M168" s="121"/>
      <c r="N168" s="121"/>
      <c r="O168" s="121"/>
      <c r="P168" s="121"/>
      <c r="Q168" s="121"/>
      <c r="R168" s="121"/>
      <c r="S168" s="121"/>
      <c r="T168" s="121"/>
      <c r="U168" s="121"/>
      <c r="V168" s="121"/>
      <c r="W168" s="121"/>
      <c r="X168" s="121"/>
      <c r="Y168" s="121"/>
      <c r="Z168" s="121"/>
      <c r="AA168" s="121"/>
      <c r="AB168" s="121"/>
      <c r="AC168" s="121"/>
      <c r="AD168" s="121"/>
      <c r="AE168" s="121"/>
      <c r="AF168" s="121"/>
      <c r="AG168" s="121"/>
      <c r="AH168" s="121"/>
      <c r="AI168" s="121"/>
      <c r="AJ168" s="121"/>
      <c r="AK168" s="121"/>
      <c r="AL168" s="121"/>
      <c r="AM168" s="121"/>
      <c r="AN168" s="121"/>
      <c r="AO168" s="121"/>
      <c r="AP168" s="121"/>
      <c r="AQ168" s="121"/>
      <c r="AR168" s="121"/>
      <c r="AS168" s="121"/>
      <c r="AT168" s="121"/>
      <c r="AU168" s="121"/>
      <c r="AV168" s="121"/>
      <c r="AW168" s="121"/>
      <c r="AX168" s="121"/>
      <c r="AY168" s="121"/>
      <c r="AZ168" s="121"/>
    </row>
    <row r="169" spans="2:52" x14ac:dyDescent="0.25">
      <c r="B169" s="121"/>
      <c r="C169" s="122"/>
      <c r="D169" s="121"/>
      <c r="E169" s="121"/>
      <c r="F169" s="121"/>
      <c r="G169" s="121"/>
      <c r="H169" s="121"/>
      <c r="I169" s="121"/>
      <c r="J169" s="121"/>
      <c r="K169" s="121"/>
      <c r="L169" s="121"/>
      <c r="M169" s="121"/>
      <c r="N169" s="121"/>
      <c r="O169" s="121"/>
      <c r="P169" s="121"/>
      <c r="Q169" s="121"/>
      <c r="R169" s="121"/>
      <c r="S169" s="121"/>
      <c r="T169" s="121"/>
      <c r="U169" s="121"/>
      <c r="V169" s="121"/>
      <c r="W169" s="121"/>
      <c r="X169" s="121"/>
      <c r="Y169" s="121"/>
      <c r="Z169" s="121"/>
      <c r="AA169" s="121"/>
      <c r="AB169" s="121"/>
      <c r="AC169" s="121"/>
      <c r="AD169" s="121"/>
      <c r="AE169" s="121"/>
      <c r="AF169" s="121"/>
      <c r="AG169" s="121"/>
      <c r="AH169" s="121"/>
      <c r="AI169" s="121"/>
      <c r="AJ169" s="121"/>
      <c r="AK169" s="121"/>
      <c r="AL169" s="121"/>
      <c r="AM169" s="121"/>
      <c r="AN169" s="121"/>
      <c r="AO169" s="121"/>
      <c r="AP169" s="121"/>
      <c r="AQ169" s="121"/>
      <c r="AR169" s="121"/>
      <c r="AS169" s="121"/>
      <c r="AT169" s="121"/>
      <c r="AU169" s="121"/>
      <c r="AV169" s="121"/>
      <c r="AW169" s="121"/>
      <c r="AX169" s="121"/>
      <c r="AY169" s="121"/>
      <c r="AZ169" s="121"/>
    </row>
    <row r="170" spans="2:52" x14ac:dyDescent="0.25">
      <c r="B170" s="121"/>
      <c r="C170" s="122"/>
      <c r="D170" s="121"/>
      <c r="E170" s="121"/>
      <c r="F170" s="121"/>
      <c r="G170" s="121"/>
      <c r="H170" s="121"/>
      <c r="I170" s="121"/>
      <c r="J170" s="121"/>
      <c r="K170" s="121"/>
      <c r="L170" s="121"/>
      <c r="M170" s="121"/>
      <c r="N170" s="121"/>
      <c r="O170" s="121"/>
      <c r="P170" s="121"/>
      <c r="Q170" s="121"/>
      <c r="R170" s="121"/>
      <c r="S170" s="121"/>
      <c r="T170" s="121"/>
      <c r="U170" s="121"/>
      <c r="V170" s="121"/>
      <c r="W170" s="121"/>
      <c r="X170" s="121"/>
      <c r="Y170" s="121"/>
      <c r="Z170" s="121"/>
      <c r="AA170" s="121"/>
      <c r="AB170" s="121"/>
      <c r="AC170" s="121"/>
      <c r="AD170" s="121"/>
      <c r="AE170" s="121"/>
      <c r="AF170" s="121"/>
      <c r="AG170" s="121"/>
      <c r="AH170" s="121"/>
      <c r="AI170" s="121"/>
      <c r="AJ170" s="121"/>
      <c r="AK170" s="121"/>
      <c r="AL170" s="121"/>
      <c r="AM170" s="121"/>
      <c r="AN170" s="121"/>
      <c r="AO170" s="121"/>
      <c r="AP170" s="121"/>
      <c r="AQ170" s="121"/>
      <c r="AR170" s="121"/>
      <c r="AS170" s="121"/>
      <c r="AT170" s="121"/>
      <c r="AU170" s="121"/>
      <c r="AV170" s="121"/>
      <c r="AW170" s="121"/>
      <c r="AX170" s="121"/>
      <c r="AY170" s="121"/>
      <c r="AZ170" s="121"/>
    </row>
    <row r="171" spans="2:52" x14ac:dyDescent="0.25">
      <c r="B171" s="121"/>
      <c r="C171" s="122"/>
      <c r="D171" s="121"/>
      <c r="E171" s="121"/>
      <c r="F171" s="121"/>
      <c r="G171" s="121"/>
      <c r="H171" s="121"/>
      <c r="I171" s="121"/>
      <c r="J171" s="121"/>
      <c r="K171" s="121"/>
      <c r="L171" s="121"/>
      <c r="M171" s="121"/>
      <c r="N171" s="121"/>
      <c r="O171" s="121"/>
      <c r="P171" s="121"/>
      <c r="Q171" s="121"/>
      <c r="R171" s="121"/>
      <c r="S171" s="121"/>
      <c r="T171" s="121"/>
      <c r="U171" s="121"/>
      <c r="V171" s="121"/>
      <c r="W171" s="121"/>
      <c r="X171" s="121"/>
      <c r="Y171" s="121"/>
      <c r="Z171" s="121"/>
      <c r="AA171" s="121"/>
      <c r="AB171" s="121"/>
      <c r="AC171" s="121"/>
      <c r="AD171" s="121"/>
      <c r="AE171" s="121"/>
      <c r="AF171" s="121"/>
      <c r="AG171" s="121"/>
      <c r="AH171" s="121"/>
      <c r="AI171" s="121"/>
      <c r="AJ171" s="121"/>
      <c r="AK171" s="121"/>
      <c r="AL171" s="121"/>
      <c r="AM171" s="121"/>
      <c r="AN171" s="121"/>
      <c r="AO171" s="121"/>
      <c r="AP171" s="121"/>
      <c r="AQ171" s="121"/>
      <c r="AR171" s="121"/>
      <c r="AS171" s="121"/>
      <c r="AT171" s="121"/>
      <c r="AU171" s="121"/>
      <c r="AV171" s="121"/>
      <c r="AW171" s="121"/>
      <c r="AX171" s="121"/>
      <c r="AY171" s="121"/>
      <c r="AZ171" s="121"/>
    </row>
    <row r="172" spans="2:52" x14ac:dyDescent="0.25">
      <c r="B172" s="121"/>
      <c r="C172" s="122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  <c r="O172" s="121"/>
      <c r="P172" s="121"/>
      <c r="Q172" s="121"/>
      <c r="R172" s="121"/>
      <c r="S172" s="121"/>
      <c r="T172" s="121"/>
      <c r="U172" s="121"/>
      <c r="V172" s="121"/>
      <c r="W172" s="121"/>
      <c r="X172" s="121"/>
      <c r="Y172" s="121"/>
      <c r="Z172" s="121"/>
      <c r="AA172" s="121"/>
      <c r="AB172" s="121"/>
      <c r="AC172" s="121"/>
      <c r="AD172" s="121"/>
      <c r="AE172" s="121"/>
      <c r="AF172" s="121"/>
      <c r="AG172" s="121"/>
      <c r="AH172" s="121"/>
      <c r="AI172" s="121"/>
      <c r="AJ172" s="121"/>
      <c r="AK172" s="121"/>
      <c r="AL172" s="121"/>
      <c r="AM172" s="121"/>
      <c r="AN172" s="121"/>
      <c r="AO172" s="121"/>
      <c r="AP172" s="121"/>
      <c r="AQ172" s="121"/>
      <c r="AR172" s="121"/>
      <c r="AS172" s="121"/>
      <c r="AT172" s="121"/>
      <c r="AU172" s="121"/>
      <c r="AV172" s="121"/>
      <c r="AW172" s="121"/>
      <c r="AX172" s="121"/>
      <c r="AY172" s="121"/>
      <c r="AZ172" s="121"/>
    </row>
    <row r="173" spans="2:52" x14ac:dyDescent="0.25">
      <c r="B173" s="121"/>
      <c r="C173" s="122"/>
      <c r="D173" s="121"/>
      <c r="E173" s="121"/>
      <c r="F173" s="121"/>
      <c r="G173" s="121"/>
      <c r="H173" s="121"/>
      <c r="I173" s="121"/>
      <c r="J173" s="121"/>
      <c r="K173" s="121"/>
      <c r="L173" s="121"/>
      <c r="M173" s="121"/>
      <c r="N173" s="121"/>
      <c r="O173" s="121"/>
      <c r="P173" s="121"/>
      <c r="Q173" s="121"/>
      <c r="R173" s="121"/>
      <c r="S173" s="121"/>
      <c r="T173" s="121"/>
      <c r="U173" s="121"/>
      <c r="V173" s="121"/>
      <c r="W173" s="121"/>
      <c r="X173" s="121"/>
      <c r="Y173" s="121"/>
      <c r="Z173" s="121"/>
      <c r="AA173" s="121"/>
      <c r="AB173" s="121"/>
      <c r="AC173" s="121"/>
      <c r="AD173" s="121"/>
      <c r="AE173" s="121"/>
      <c r="AF173" s="121"/>
      <c r="AG173" s="121"/>
      <c r="AH173" s="121"/>
      <c r="AI173" s="121"/>
      <c r="AJ173" s="121"/>
      <c r="AK173" s="121"/>
      <c r="AL173" s="121"/>
      <c r="AM173" s="121"/>
      <c r="AN173" s="121"/>
      <c r="AO173" s="121"/>
      <c r="AP173" s="121"/>
      <c r="AQ173" s="121"/>
      <c r="AR173" s="121"/>
      <c r="AS173" s="121"/>
      <c r="AT173" s="121"/>
      <c r="AU173" s="121"/>
      <c r="AV173" s="121"/>
      <c r="AW173" s="121"/>
      <c r="AX173" s="121"/>
      <c r="AY173" s="121"/>
      <c r="AZ173" s="121"/>
    </row>
    <row r="174" spans="2:52" x14ac:dyDescent="0.25">
      <c r="B174" s="121"/>
      <c r="C174" s="122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  <c r="O174" s="121"/>
      <c r="P174" s="121"/>
      <c r="Q174" s="121"/>
      <c r="R174" s="121"/>
      <c r="S174" s="121"/>
      <c r="T174" s="121"/>
      <c r="U174" s="121"/>
      <c r="V174" s="121"/>
      <c r="W174" s="121"/>
      <c r="X174" s="121"/>
      <c r="Y174" s="121"/>
      <c r="Z174" s="121"/>
      <c r="AA174" s="121"/>
      <c r="AB174" s="121"/>
      <c r="AC174" s="121"/>
      <c r="AD174" s="121"/>
      <c r="AE174" s="121"/>
      <c r="AF174" s="121"/>
      <c r="AG174" s="121"/>
      <c r="AH174" s="121"/>
      <c r="AI174" s="121"/>
      <c r="AJ174" s="121"/>
      <c r="AK174" s="121"/>
      <c r="AL174" s="121"/>
      <c r="AM174" s="121"/>
      <c r="AN174" s="121"/>
      <c r="AO174" s="121"/>
      <c r="AP174" s="121"/>
      <c r="AQ174" s="121"/>
      <c r="AR174" s="121"/>
      <c r="AS174" s="121"/>
      <c r="AT174" s="121"/>
      <c r="AU174" s="121"/>
      <c r="AV174" s="121"/>
      <c r="AW174" s="121"/>
      <c r="AX174" s="121"/>
      <c r="AY174" s="121"/>
      <c r="AZ174" s="121"/>
    </row>
    <row r="175" spans="2:52" x14ac:dyDescent="0.25">
      <c r="B175" s="121"/>
      <c r="C175" s="122"/>
      <c r="D175" s="121"/>
      <c r="E175" s="121"/>
      <c r="F175" s="121"/>
      <c r="G175" s="121"/>
      <c r="H175" s="121"/>
      <c r="I175" s="121"/>
      <c r="J175" s="121"/>
      <c r="K175" s="121"/>
      <c r="L175" s="121"/>
      <c r="M175" s="121"/>
      <c r="N175" s="121"/>
      <c r="O175" s="121"/>
      <c r="P175" s="121"/>
      <c r="Q175" s="121"/>
      <c r="R175" s="121"/>
      <c r="S175" s="121"/>
      <c r="T175" s="121"/>
      <c r="U175" s="121"/>
      <c r="V175" s="121"/>
      <c r="W175" s="121"/>
      <c r="X175" s="121"/>
      <c r="Y175" s="121"/>
      <c r="Z175" s="121"/>
      <c r="AA175" s="121"/>
      <c r="AB175" s="121"/>
      <c r="AC175" s="121"/>
      <c r="AD175" s="121"/>
      <c r="AE175" s="121"/>
      <c r="AF175" s="121"/>
      <c r="AG175" s="121"/>
      <c r="AH175" s="121"/>
      <c r="AI175" s="121"/>
      <c r="AJ175" s="121"/>
      <c r="AK175" s="121"/>
      <c r="AL175" s="121"/>
      <c r="AM175" s="121"/>
      <c r="AN175" s="121"/>
      <c r="AO175" s="121"/>
      <c r="AP175" s="121"/>
      <c r="AQ175" s="121"/>
      <c r="AR175" s="121"/>
      <c r="AS175" s="121"/>
      <c r="AT175" s="121"/>
      <c r="AU175" s="121"/>
      <c r="AV175" s="121"/>
      <c r="AW175" s="121"/>
      <c r="AX175" s="121"/>
      <c r="AY175" s="121"/>
      <c r="AZ175" s="121"/>
    </row>
    <row r="176" spans="2:52" x14ac:dyDescent="0.25">
      <c r="B176" s="121"/>
      <c r="C176" s="122"/>
      <c r="D176" s="121"/>
      <c r="E176" s="121"/>
      <c r="F176" s="121"/>
      <c r="G176" s="121"/>
      <c r="H176" s="121"/>
      <c r="I176" s="121"/>
      <c r="J176" s="121"/>
      <c r="K176" s="121"/>
      <c r="L176" s="121"/>
      <c r="M176" s="121"/>
      <c r="N176" s="121"/>
      <c r="O176" s="121"/>
      <c r="P176" s="121"/>
      <c r="Q176" s="121"/>
      <c r="R176" s="121"/>
      <c r="S176" s="121"/>
      <c r="T176" s="121"/>
      <c r="U176" s="121"/>
      <c r="V176" s="121"/>
      <c r="W176" s="121"/>
      <c r="X176" s="121"/>
      <c r="Y176" s="121"/>
      <c r="Z176" s="121"/>
      <c r="AA176" s="121"/>
      <c r="AB176" s="121"/>
      <c r="AC176" s="121"/>
      <c r="AD176" s="121"/>
      <c r="AE176" s="121"/>
      <c r="AF176" s="121"/>
      <c r="AG176" s="121"/>
      <c r="AH176" s="121"/>
      <c r="AI176" s="121"/>
      <c r="AJ176" s="121"/>
      <c r="AK176" s="121"/>
      <c r="AL176" s="121"/>
      <c r="AM176" s="121"/>
      <c r="AN176" s="121"/>
      <c r="AO176" s="121"/>
      <c r="AP176" s="121"/>
      <c r="AQ176" s="121"/>
      <c r="AR176" s="121"/>
      <c r="AS176" s="121"/>
      <c r="AT176" s="121"/>
      <c r="AU176" s="121"/>
      <c r="AV176" s="121"/>
      <c r="AW176" s="121"/>
      <c r="AX176" s="121"/>
      <c r="AY176" s="121"/>
      <c r="AZ176" s="121"/>
    </row>
    <row r="177" spans="2:52" x14ac:dyDescent="0.25">
      <c r="B177" s="121"/>
      <c r="C177" s="122"/>
      <c r="D177" s="121"/>
      <c r="E177" s="121"/>
      <c r="F177" s="121"/>
      <c r="G177" s="121"/>
      <c r="H177" s="121"/>
      <c r="I177" s="121"/>
      <c r="J177" s="121"/>
      <c r="K177" s="121"/>
      <c r="L177" s="121"/>
      <c r="M177" s="121"/>
      <c r="N177" s="121"/>
      <c r="O177" s="121"/>
      <c r="P177" s="121"/>
      <c r="Q177" s="121"/>
      <c r="R177" s="121"/>
      <c r="S177" s="121"/>
      <c r="T177" s="121"/>
      <c r="U177" s="121"/>
      <c r="V177" s="121"/>
      <c r="W177" s="121"/>
      <c r="X177" s="121"/>
      <c r="Y177" s="121"/>
      <c r="Z177" s="121"/>
      <c r="AA177" s="121"/>
      <c r="AB177" s="121"/>
      <c r="AC177" s="121"/>
      <c r="AD177" s="121"/>
      <c r="AE177" s="121"/>
      <c r="AF177" s="121"/>
      <c r="AG177" s="121"/>
      <c r="AH177" s="121"/>
      <c r="AI177" s="121"/>
      <c r="AJ177" s="121"/>
      <c r="AK177" s="121"/>
      <c r="AL177" s="121"/>
      <c r="AM177" s="121"/>
      <c r="AN177" s="121"/>
      <c r="AO177" s="121"/>
      <c r="AP177" s="121"/>
      <c r="AQ177" s="121"/>
      <c r="AR177" s="121"/>
      <c r="AS177" s="121"/>
      <c r="AT177" s="121"/>
      <c r="AU177" s="121"/>
      <c r="AV177" s="121"/>
      <c r="AW177" s="121"/>
      <c r="AX177" s="121"/>
      <c r="AY177" s="121"/>
      <c r="AZ177" s="121"/>
    </row>
    <row r="178" spans="2:52" x14ac:dyDescent="0.25">
      <c r="B178" s="121"/>
      <c r="C178" s="122"/>
      <c r="D178" s="121"/>
      <c r="E178" s="121"/>
      <c r="F178" s="121"/>
      <c r="G178" s="121"/>
      <c r="H178" s="121"/>
      <c r="I178" s="121"/>
      <c r="J178" s="121"/>
      <c r="K178" s="121"/>
      <c r="L178" s="121"/>
      <c r="M178" s="121"/>
      <c r="N178" s="121"/>
      <c r="O178" s="121"/>
      <c r="P178" s="121"/>
      <c r="Q178" s="121"/>
      <c r="R178" s="121"/>
      <c r="S178" s="121"/>
      <c r="T178" s="121"/>
      <c r="U178" s="121"/>
      <c r="V178" s="121"/>
      <c r="W178" s="121"/>
      <c r="X178" s="121"/>
      <c r="Y178" s="121"/>
      <c r="Z178" s="121"/>
      <c r="AA178" s="121"/>
      <c r="AB178" s="121"/>
      <c r="AC178" s="121"/>
      <c r="AD178" s="121"/>
      <c r="AE178" s="121"/>
      <c r="AF178" s="121"/>
      <c r="AG178" s="121"/>
      <c r="AH178" s="121"/>
      <c r="AI178" s="121"/>
      <c r="AJ178" s="121"/>
      <c r="AK178" s="121"/>
      <c r="AL178" s="121"/>
      <c r="AM178" s="121"/>
      <c r="AN178" s="121"/>
      <c r="AO178" s="121"/>
      <c r="AP178" s="121"/>
      <c r="AQ178" s="121"/>
      <c r="AR178" s="121"/>
      <c r="AS178" s="121"/>
      <c r="AT178" s="121"/>
      <c r="AU178" s="121"/>
      <c r="AV178" s="121"/>
      <c r="AW178" s="121"/>
      <c r="AX178" s="121"/>
      <c r="AY178" s="121"/>
      <c r="AZ178" s="121"/>
    </row>
    <row r="179" spans="2:52" x14ac:dyDescent="0.25">
      <c r="B179" s="121"/>
      <c r="C179" s="122"/>
      <c r="D179" s="121"/>
      <c r="E179" s="121"/>
      <c r="F179" s="121"/>
      <c r="G179" s="121"/>
      <c r="H179" s="121"/>
      <c r="I179" s="121"/>
      <c r="J179" s="121"/>
      <c r="K179" s="121"/>
      <c r="L179" s="121"/>
      <c r="M179" s="121"/>
      <c r="N179" s="121"/>
      <c r="O179" s="121"/>
      <c r="P179" s="121"/>
      <c r="Q179" s="121"/>
      <c r="R179" s="121"/>
      <c r="S179" s="121"/>
      <c r="T179" s="121"/>
      <c r="U179" s="121"/>
      <c r="V179" s="121"/>
      <c r="W179" s="121"/>
      <c r="X179" s="121"/>
      <c r="Y179" s="121"/>
      <c r="Z179" s="121"/>
      <c r="AA179" s="121"/>
      <c r="AB179" s="121"/>
      <c r="AC179" s="121"/>
      <c r="AD179" s="121"/>
      <c r="AE179" s="121"/>
      <c r="AF179" s="121"/>
      <c r="AG179" s="121"/>
      <c r="AH179" s="121"/>
      <c r="AI179" s="121"/>
      <c r="AJ179" s="121"/>
      <c r="AK179" s="121"/>
      <c r="AL179" s="121"/>
      <c r="AM179" s="121"/>
      <c r="AN179" s="121"/>
      <c r="AO179" s="121"/>
      <c r="AP179" s="121"/>
      <c r="AQ179" s="121"/>
      <c r="AR179" s="121"/>
      <c r="AS179" s="121"/>
      <c r="AT179" s="121"/>
      <c r="AU179" s="121"/>
      <c r="AV179" s="121"/>
      <c r="AW179" s="121"/>
      <c r="AX179" s="121"/>
      <c r="AY179" s="121"/>
      <c r="AZ179" s="121"/>
    </row>
    <row r="180" spans="2:52" x14ac:dyDescent="0.25">
      <c r="B180" s="121"/>
      <c r="C180" s="122"/>
      <c r="D180" s="121"/>
      <c r="E180" s="121"/>
      <c r="F180" s="121"/>
      <c r="G180" s="121"/>
      <c r="H180" s="121"/>
      <c r="I180" s="121"/>
      <c r="J180" s="121"/>
      <c r="K180" s="121"/>
      <c r="L180" s="121"/>
      <c r="M180" s="121"/>
      <c r="N180" s="121"/>
      <c r="O180" s="121"/>
      <c r="P180" s="121"/>
      <c r="Q180" s="121"/>
      <c r="R180" s="121"/>
      <c r="S180" s="121"/>
      <c r="T180" s="121"/>
      <c r="U180" s="121"/>
      <c r="V180" s="121"/>
      <c r="W180" s="121"/>
      <c r="X180" s="121"/>
      <c r="Y180" s="121"/>
      <c r="Z180" s="121"/>
      <c r="AA180" s="121"/>
      <c r="AB180" s="121"/>
      <c r="AC180" s="121"/>
      <c r="AD180" s="121"/>
      <c r="AE180" s="121"/>
      <c r="AF180" s="121"/>
      <c r="AG180" s="121"/>
      <c r="AH180" s="121"/>
      <c r="AI180" s="121"/>
      <c r="AJ180" s="121"/>
      <c r="AK180" s="121"/>
      <c r="AL180" s="121"/>
      <c r="AM180" s="121"/>
      <c r="AN180" s="121"/>
      <c r="AO180" s="121"/>
      <c r="AP180" s="121"/>
      <c r="AQ180" s="121"/>
      <c r="AR180" s="121"/>
      <c r="AS180" s="121"/>
      <c r="AT180" s="121"/>
      <c r="AU180" s="121"/>
      <c r="AV180" s="121"/>
      <c r="AW180" s="121"/>
      <c r="AX180" s="121"/>
      <c r="AY180" s="121"/>
      <c r="AZ180" s="121"/>
    </row>
    <row r="181" spans="2:52" x14ac:dyDescent="0.25">
      <c r="B181" s="121"/>
      <c r="C181" s="122"/>
      <c r="D181" s="121"/>
      <c r="E181" s="121"/>
      <c r="F181" s="121"/>
      <c r="G181" s="121"/>
      <c r="H181" s="121"/>
      <c r="I181" s="121"/>
      <c r="J181" s="121"/>
      <c r="K181" s="121"/>
      <c r="L181" s="121"/>
      <c r="M181" s="121"/>
      <c r="N181" s="121"/>
      <c r="O181" s="121"/>
      <c r="P181" s="121"/>
      <c r="Q181" s="121"/>
      <c r="R181" s="121"/>
      <c r="S181" s="121"/>
      <c r="T181" s="121"/>
      <c r="U181" s="121"/>
      <c r="V181" s="121"/>
      <c r="W181" s="121"/>
      <c r="X181" s="121"/>
      <c r="Y181" s="121"/>
      <c r="Z181" s="121"/>
      <c r="AA181" s="121"/>
      <c r="AB181" s="121"/>
      <c r="AC181" s="121"/>
      <c r="AD181" s="121"/>
      <c r="AE181" s="121"/>
      <c r="AF181" s="121"/>
      <c r="AG181" s="121"/>
      <c r="AH181" s="121"/>
      <c r="AI181" s="121"/>
      <c r="AJ181" s="121"/>
      <c r="AK181" s="121"/>
      <c r="AL181" s="121"/>
      <c r="AM181" s="121"/>
      <c r="AN181" s="121"/>
      <c r="AO181" s="121"/>
      <c r="AP181" s="121"/>
      <c r="AQ181" s="121"/>
      <c r="AR181" s="121"/>
      <c r="AS181" s="121"/>
      <c r="AT181" s="121"/>
      <c r="AU181" s="121"/>
      <c r="AV181" s="121"/>
      <c r="AW181" s="121"/>
      <c r="AX181" s="121"/>
      <c r="AY181" s="121"/>
      <c r="AZ181" s="121"/>
    </row>
    <row r="182" spans="2:52" x14ac:dyDescent="0.25">
      <c r="B182" s="121"/>
      <c r="C182" s="122"/>
      <c r="D182" s="121"/>
      <c r="E182" s="121"/>
      <c r="F182" s="121"/>
      <c r="G182" s="121"/>
      <c r="H182" s="121"/>
      <c r="I182" s="121"/>
      <c r="J182" s="121"/>
      <c r="K182" s="121"/>
      <c r="L182" s="121"/>
      <c r="M182" s="121"/>
      <c r="N182" s="121"/>
      <c r="O182" s="121"/>
      <c r="P182" s="121"/>
      <c r="Q182" s="121"/>
      <c r="R182" s="121"/>
      <c r="S182" s="121"/>
      <c r="T182" s="121"/>
      <c r="U182" s="121"/>
      <c r="V182" s="121"/>
      <c r="W182" s="121"/>
      <c r="X182" s="121"/>
      <c r="Y182" s="121"/>
      <c r="Z182" s="121"/>
      <c r="AA182" s="121"/>
      <c r="AB182" s="121"/>
      <c r="AC182" s="121"/>
      <c r="AD182" s="121"/>
      <c r="AE182" s="121"/>
      <c r="AF182" s="121"/>
      <c r="AG182" s="121"/>
      <c r="AH182" s="121"/>
      <c r="AI182" s="121"/>
      <c r="AJ182" s="121"/>
      <c r="AK182" s="121"/>
      <c r="AL182" s="121"/>
      <c r="AM182" s="121"/>
      <c r="AN182" s="121"/>
      <c r="AO182" s="121"/>
      <c r="AP182" s="121"/>
      <c r="AQ182" s="121"/>
      <c r="AR182" s="121"/>
      <c r="AS182" s="121"/>
      <c r="AT182" s="121"/>
      <c r="AU182" s="121"/>
      <c r="AV182" s="121"/>
      <c r="AW182" s="121"/>
      <c r="AX182" s="121"/>
      <c r="AY182" s="121"/>
      <c r="AZ182" s="121"/>
    </row>
  </sheetData>
  <customSheetViews>
    <customSheetView guid="{581E5DCE-8301-4104-A904-D824C9713B98}" showPageBreaks="1" hiddenRows="1" hiddenColumns="1" topLeftCell="AE5">
      <selection activeCell="AP5" sqref="AP5:AP8"/>
      <pageMargins left="0.70866141732283472" right="0.70866141732283472" top="0.74803149606299213" bottom="0.74803149606299213" header="0.31496062992125984" footer="0.31496062992125984"/>
      <pageSetup paperSize="9" scale="85" orientation="landscape" horizontalDpi="0" verticalDpi="0" r:id="rId1"/>
    </customSheetView>
    <customSheetView guid="{FC496669-5C6B-4266-9CB8-30678E86A5A4}" hiddenRows="1" hiddenColumns="1" topLeftCell="R5">
      <selection activeCell="R22" sqref="R22"/>
      <pageMargins left="0.7" right="0.7" top="0.75" bottom="0.75" header="0.3" footer="0.3"/>
    </customSheetView>
    <customSheetView guid="{B60EDDB9-DECD-4A90-B353-AD282E2381D3}" showPageBreaks="1" hiddenRows="1" hiddenColumns="1" topLeftCell="AT8">
      <selection activeCell="BD23" sqref="BD23"/>
      <pageMargins left="0.70866141732283472" right="0.70866141732283472" top="0.74803149606299213" bottom="0.74803149606299213" header="0.31496062992125984" footer="0.31496062992125984"/>
      <pageSetup paperSize="9" scale="85" orientation="landscape" horizontalDpi="0" verticalDpi="0" r:id="rId2"/>
    </customSheetView>
    <customSheetView guid="{BC6D316B-DAD5-418B-8D84-F656534E82C1}" hiddenRows="1" hiddenColumns="1" topLeftCell="U7">
      <selection activeCell="AP5" sqref="AP5:AP8"/>
      <pageMargins left="0.70866141732283472" right="0.70866141732283472" top="0.74803149606299213" bottom="0.74803149606299213" header="0.31496062992125984" footer="0.31496062992125984"/>
      <pageSetup paperSize="9" scale="85" orientation="landscape" horizontalDpi="0" verticalDpi="0" r:id="rId3"/>
    </customSheetView>
    <customSheetView guid="{4500D945-A74C-4A7D-80F0-68F24DC8063A}" hiddenRows="1" hiddenColumns="1" topLeftCell="B1">
      <selection activeCell="BG27" sqref="BG27"/>
      <pageMargins left="0.70866141732283472" right="0.70866141732283472" top="0.74803149606299213" bottom="0.74803149606299213" header="0.31496062992125984" footer="0.31496062992125984"/>
      <pageSetup paperSize="9" scale="85" orientation="landscape" horizontalDpi="0" verticalDpi="0" r:id="rId4"/>
    </customSheetView>
  </customSheetViews>
  <mergeCells count="65">
    <mergeCell ref="AZ5:AZ10"/>
    <mergeCell ref="AN5:AN8"/>
    <mergeCell ref="AO5:AO8"/>
    <mergeCell ref="AP5:AP8"/>
    <mergeCell ref="AQ5:AQ8"/>
    <mergeCell ref="AR5:AR10"/>
    <mergeCell ref="AS5:AS8"/>
    <mergeCell ref="AU5:AU10"/>
    <mergeCell ref="AV5:AV10"/>
    <mergeCell ref="AW5:AW10"/>
    <mergeCell ref="AX5:AX10"/>
    <mergeCell ref="AY5:AY10"/>
    <mergeCell ref="AH5:AH8"/>
    <mergeCell ref="AI5:AI8"/>
    <mergeCell ref="AJ5:AJ8"/>
    <mergeCell ref="AK5:AK8"/>
    <mergeCell ref="AL5:AL8"/>
    <mergeCell ref="AR3:BB3"/>
    <mergeCell ref="BA4:BA10"/>
    <mergeCell ref="BB4:BB10"/>
    <mergeCell ref="D4:O4"/>
    <mergeCell ref="P4:S4"/>
    <mergeCell ref="W4:Y4"/>
    <mergeCell ref="Z4:AA4"/>
    <mergeCell ref="AB4:AK4"/>
    <mergeCell ref="Q5:Q8"/>
    <mergeCell ref="R5:R8"/>
    <mergeCell ref="S5:S8"/>
    <mergeCell ref="T5:T10"/>
    <mergeCell ref="U5:U8"/>
    <mergeCell ref="V5:V8"/>
    <mergeCell ref="W5:W10"/>
    <mergeCell ref="X5:X10"/>
    <mergeCell ref="D5:D10"/>
    <mergeCell ref="C1:AA2"/>
    <mergeCell ref="A3:A10"/>
    <mergeCell ref="C3:C10"/>
    <mergeCell ref="D3:O3"/>
    <mergeCell ref="P3:AK3"/>
    <mergeCell ref="M5:M10"/>
    <mergeCell ref="N5:N10"/>
    <mergeCell ref="E5:E10"/>
    <mergeCell ref="F5:F10"/>
    <mergeCell ref="G5:G10"/>
    <mergeCell ref="H5:H10"/>
    <mergeCell ref="I5:I10"/>
    <mergeCell ref="J5:J10"/>
    <mergeCell ref="Y5:Y10"/>
    <mergeCell ref="Z5:Z10"/>
    <mergeCell ref="L5:L10"/>
    <mergeCell ref="AA5:AA10"/>
    <mergeCell ref="P5:P8"/>
    <mergeCell ref="BC4:BC8"/>
    <mergeCell ref="BD4:BD8"/>
    <mergeCell ref="AR4:AS4"/>
    <mergeCell ref="AU4:AV4"/>
    <mergeCell ref="AW4:AX4"/>
    <mergeCell ref="AY4:AZ4"/>
    <mergeCell ref="AM5:AM8"/>
    <mergeCell ref="AB5:AB10"/>
    <mergeCell ref="AC5:AC10"/>
    <mergeCell ref="AD5:AD8"/>
    <mergeCell ref="AE5:AE10"/>
    <mergeCell ref="AF5:AF8"/>
    <mergeCell ref="AG5:AG8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0" verticalDpi="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2017г.</vt:lpstr>
      <vt:lpstr>2021</vt:lpstr>
      <vt:lpstr>'2017г.'!Область_печати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</dc:creator>
  <cp:lastModifiedBy>Евгения</cp:lastModifiedBy>
  <cp:lastPrinted>2022-04-28T02:00:16Z</cp:lastPrinted>
  <dcterms:created xsi:type="dcterms:W3CDTF">2015-01-30T07:14:52Z</dcterms:created>
  <dcterms:modified xsi:type="dcterms:W3CDTF">2022-04-28T02:55:14Z</dcterms:modified>
</cp:coreProperties>
</file>